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/>
  </bookViews>
  <sheets>
    <sheet name="明细表" sheetId="1" r:id="rId1"/>
  </sheets>
  <externalReferences>
    <externalReference r:id="rId2"/>
  </externalReferences>
  <definedNames>
    <definedName name="_xlnm._FilterDatabase" localSheetId="0" hidden="1">明细表!$A$5:$N$83</definedName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<sst xmlns="http://schemas.openxmlformats.org/spreadsheetml/2006/main" count="656" uniqueCount="215">
  <si>
    <t>雷州市2022年省级涉农资金统筹整合情况调整明细表</t>
  </si>
  <si>
    <t>日期：2022.7.12</t>
  </si>
  <si>
    <t>序号</t>
  </si>
  <si>
    <t>地区</t>
  </si>
  <si>
    <t>县级主管部门</t>
  </si>
  <si>
    <t>项目名称</t>
  </si>
  <si>
    <t>项目编码</t>
  </si>
  <si>
    <t>对应一级项目</t>
  </si>
  <si>
    <t>项目性质</t>
  </si>
  <si>
    <t>对应的考核工作或大事要事</t>
  </si>
  <si>
    <t>是否考核</t>
  </si>
  <si>
    <t>报备金额（元）</t>
  </si>
  <si>
    <t>调整后金额（元）</t>
  </si>
  <si>
    <t>是否刚性支出</t>
  </si>
  <si>
    <t>备注</t>
  </si>
  <si>
    <t>总合计</t>
  </si>
  <si>
    <t>第一次资金没有含基金649万</t>
  </si>
  <si>
    <t>雷州市农业农村局合计</t>
  </si>
  <si>
    <t>雷州市</t>
  </si>
  <si>
    <t>雷州市农业农村局</t>
  </si>
  <si>
    <t>2021年度湛江市雷州市附城镇河北村等12个村高标准农田建设项目</t>
  </si>
  <si>
    <t>108008051-2021-0000123020</t>
  </si>
  <si>
    <t>农田建设及管护</t>
  </si>
  <si>
    <t>工程类</t>
  </si>
  <si>
    <t>高标准农田建设</t>
  </si>
  <si>
    <t>省级考核</t>
  </si>
  <si>
    <t>是</t>
  </si>
  <si>
    <t>调减</t>
  </si>
  <si>
    <t>2021年度湛江市雷州市沈塘镇茂胆村等10个村高标准农田建设项目</t>
  </si>
  <si>
    <t>108008051-2022-0000169467</t>
  </si>
  <si>
    <t>2021年度湛江市雷州市纪家镇纪家村等3个村高标准农田建设项目</t>
  </si>
  <si>
    <t>108008051-2022-0000169462</t>
  </si>
  <si>
    <t>2021年度湛江市雷州市企水镇臧家村等8个村高标准农田建设项目</t>
  </si>
  <si>
    <t>108008051-2021-0000120550</t>
  </si>
  <si>
    <r>
      <rPr>
        <sz val="12"/>
        <rFont val="Calibri"/>
        <charset val="0"/>
      </rPr>
      <t>2021</t>
    </r>
    <r>
      <rPr>
        <sz val="12"/>
        <rFont val="宋体"/>
        <charset val="134"/>
      </rPr>
      <t>年度湛江市雷州市雷城街道办城西村高标准农田建设项目</t>
    </r>
  </si>
  <si>
    <t>108008051-2022-0000169464</t>
  </si>
  <si>
    <t>2021年度湛江市雷州市英利镇排寮村等3个村高标准农田(高效节水）建设项目</t>
  </si>
  <si>
    <t>108008051-2021-0000107394</t>
  </si>
  <si>
    <t>2021年度湛江市雷州市乌石镇向党村等6个村高标准农田建设项目</t>
  </si>
  <si>
    <t>108008051-2021-0000101295</t>
  </si>
  <si>
    <t>2021年度湛江市雷州市纪家镇坡门村等2个村高标准农田建设项目</t>
  </si>
  <si>
    <t>108008051-2021-0000120548</t>
  </si>
  <si>
    <t>2021年度湛江市雷州市南兴镇高朗村等4个村高标准农田（节水灌溉）建设项目</t>
  </si>
  <si>
    <t>108008051-2022-0000169468</t>
  </si>
  <si>
    <t>2021年度湛江市雷州市龙门镇公树村等3个村高标准农田建设项目</t>
  </si>
  <si>
    <t>108008051-2021-0000103712</t>
  </si>
  <si>
    <t>2021年度湛江市雷州市雷高镇大群村等13个村高标准农田建设项目</t>
  </si>
  <si>
    <t>108008051-2021-0000103765</t>
  </si>
  <si>
    <t>2021年度湛江市雷州市调风镇坑尾村等6个村高标准农田建设项目</t>
  </si>
  <si>
    <t>108008051-2021-0000120551</t>
  </si>
  <si>
    <t>2021年度湛江市雷州市调风镇调风村等3个村高标准农田建设项目</t>
  </si>
  <si>
    <t>108008051-2021-0000120546</t>
  </si>
  <si>
    <t>2021年度湛江市雷州市东里镇东塘村等8个村高标准农田建设项目</t>
  </si>
  <si>
    <t>108008051-2021-0000103800</t>
  </si>
  <si>
    <t>2022年度湛江市雷州市附城镇埔西村高标准农田改造提升项目</t>
  </si>
  <si>
    <t>108008051-2022-0000169486</t>
  </si>
  <si>
    <t>2021年度湛江市雷州市英利镇丁满村等4个村高标准农田建设项目</t>
  </si>
  <si>
    <t>108008051-2022-0000169466</t>
  </si>
  <si>
    <t>2021年度湛江市雷州市松竹镇马铁村等7个村高标准农田建设项目</t>
  </si>
  <si>
    <t>108008051-2021-0000103797</t>
  </si>
  <si>
    <t>高标小计</t>
  </si>
  <si>
    <t>调减3011.2万</t>
  </si>
  <si>
    <t>2022年湛江市雷州市驻镇帮镇扶村项目（补充入库）</t>
  </si>
  <si>
    <t>108008051-2022-0000178837</t>
  </si>
  <si>
    <t>驻镇帮镇扶村规划编制及工作队工作经费</t>
  </si>
  <si>
    <t>巩固拓展脱贫攻坚成果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</si>
  <si>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年湛江市雷州市健全防止返贫致贫动态监测和帮扶机制项目</t>
    </r>
  </si>
  <si>
    <t>108008051-2022-0000172544</t>
  </si>
  <si>
    <t>驻镇帮镇扶村</t>
  </si>
  <si>
    <t>脱贫攻坚小计</t>
  </si>
  <si>
    <t>2022年湛江市雷州市红火蚁疫情防控项目</t>
  </si>
  <si>
    <t>108008051-2022-0000164865</t>
  </si>
  <si>
    <t>动植物疫病防控</t>
  </si>
  <si>
    <t>粮食安全省长责任考核（粮食生产相关内容）</t>
  </si>
  <si>
    <t>2022年湛江市雷州市屠宰环节病害猪无害化处理补助项目</t>
  </si>
  <si>
    <t>108008051-2022-0000163931</t>
  </si>
  <si>
    <t>农产品质量安全</t>
  </si>
  <si>
    <t>非工程类</t>
  </si>
  <si>
    <t>市级</t>
  </si>
  <si>
    <t>2022年湛江市雷州市农作物病虫预警项目</t>
  </si>
  <si>
    <t>108008051-2022-0000164872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</si>
  <si>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年湛江市雷州市农作物病虫害统防统治项目</t>
    </r>
  </si>
  <si>
    <t>农业产业发展类</t>
  </si>
  <si>
    <t>考核</t>
  </si>
  <si>
    <t>增加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</si>
  <si>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年湛江市雷州市生猪耳标补助经费项目</t>
    </r>
  </si>
  <si>
    <t>2022年湛江市雷州市水生动物病害监测项目</t>
  </si>
  <si>
    <t>2022年湛江市雷州市养殖场户强制免疫疫苗补助项目</t>
  </si>
  <si>
    <t>动植物疫病防控小计</t>
  </si>
  <si>
    <t>2022年湛江市雷州市撂荒耕地复垦补贴补助项目</t>
  </si>
  <si>
    <t>108008051-2022-0000166428</t>
  </si>
  <si>
    <t>农业生产能力提升</t>
  </si>
  <si>
    <t>调减500万</t>
  </si>
  <si>
    <t>2022年湛江市雷州市受污染耕地安全利用重金属跟踪监测与评价项目</t>
  </si>
  <si>
    <t>108008051-2022-0000165256</t>
  </si>
  <si>
    <t>推进农业绿色发展</t>
  </si>
  <si>
    <t>耕地污染源头防控与安全利用</t>
  </si>
  <si>
    <t>2022年湛江市雷州市农村基础设施建设项目</t>
  </si>
  <si>
    <t>108008051-2022-0000164290</t>
  </si>
  <si>
    <t>村庄基础设施建设</t>
  </si>
  <si>
    <t>农村人居环境整治</t>
  </si>
  <si>
    <t>调减150万</t>
  </si>
  <si>
    <t>2022年湛江市雷州市政策性农业保险保险费省级财政补贴资金项目</t>
  </si>
  <si>
    <t>108008051-2022-0000161599</t>
  </si>
  <si>
    <t>政策性农业保险省级财政保费补贴</t>
  </si>
  <si>
    <t>其他涉农工作</t>
  </si>
  <si>
    <t>2022年湛江市雷州市扶贫小额贷款贴息项目</t>
  </si>
  <si>
    <t>108008051-2022-0000169495</t>
  </si>
  <si>
    <t>构建现代乡村产业体系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</si>
  <si>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年湛江市雷州市继续深化农村集体产权制度改革项目</t>
    </r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</si>
  <si>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年湛江市雷州市农产品质量安全抽样检测项目</t>
    </r>
  </si>
  <si>
    <t>雷州市住房城乡建设局合计</t>
  </si>
  <si>
    <t>雷州市住房城乡建设局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</si>
  <si>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年湛江市雷州市农村生活垃圾处理</t>
    </r>
  </si>
  <si>
    <t>108008006-2022-0000172938</t>
  </si>
  <si>
    <t>乡村生活垃圾处理</t>
  </si>
  <si>
    <t>包含保洁员工资</t>
  </si>
  <si>
    <t>雷州市水务局合计</t>
  </si>
  <si>
    <t>雷州市水务局</t>
  </si>
  <si>
    <r>
      <rPr>
        <sz val="12"/>
        <rFont val="Calibri"/>
        <charset val="0"/>
      </rPr>
      <t>50</t>
    </r>
    <r>
      <rPr>
        <sz val="12"/>
        <rFont val="宋体"/>
        <charset val="134"/>
      </rPr>
      <t>平方公里以下</t>
    </r>
    <r>
      <rPr>
        <sz val="12"/>
        <rFont val="Calibri"/>
        <charset val="0"/>
      </rPr>
      <t>35</t>
    </r>
    <r>
      <rPr>
        <sz val="12"/>
        <rFont val="宋体"/>
        <charset val="134"/>
      </rPr>
      <t>条（</t>
    </r>
    <r>
      <rPr>
        <sz val="12"/>
        <rFont val="Calibri"/>
        <charset val="0"/>
      </rPr>
      <t>174</t>
    </r>
    <r>
      <rPr>
        <sz val="12"/>
        <rFont val="宋体"/>
        <charset val="134"/>
      </rPr>
      <t>条的</t>
    </r>
    <r>
      <rPr>
        <sz val="12"/>
        <rFont val="Calibri"/>
        <charset val="0"/>
      </rPr>
      <t>20%</t>
    </r>
    <r>
      <rPr>
        <sz val="12"/>
        <rFont val="宋体"/>
        <charset val="134"/>
      </rPr>
      <t>）河流河湖划界</t>
    </r>
  </si>
  <si>
    <t>108008049-2022-0000167811</t>
  </si>
  <si>
    <t>全面推进河长制湖长制</t>
  </si>
  <si>
    <r>
      <rPr>
        <sz val="12"/>
        <rFont val="宋体"/>
        <charset val="134"/>
      </rPr>
      <t>市级河流河道保洁、</t>
    </r>
    <r>
      <rPr>
        <sz val="12"/>
        <rFont val="Calibri"/>
        <charset val="0"/>
      </rPr>
      <t>“</t>
    </r>
    <r>
      <rPr>
        <sz val="12"/>
        <rFont val="宋体"/>
        <charset val="134"/>
      </rPr>
      <t>清四乱</t>
    </r>
    <r>
      <rPr>
        <sz val="12"/>
        <rFont val="Calibri"/>
        <charset val="0"/>
      </rPr>
      <t>”</t>
    </r>
    <r>
      <rPr>
        <sz val="12"/>
        <rFont val="宋体"/>
        <charset val="134"/>
      </rPr>
      <t>经费镇</t>
    </r>
    <r>
      <rPr>
        <sz val="12"/>
        <rFont val="Calibri"/>
        <charset val="0"/>
      </rPr>
      <t>(</t>
    </r>
    <r>
      <rPr>
        <sz val="12"/>
        <rFont val="宋体"/>
        <charset val="134"/>
      </rPr>
      <t>街</t>
    </r>
    <r>
      <rPr>
        <sz val="12"/>
        <rFont val="Calibri"/>
        <charset val="0"/>
      </rPr>
      <t>)</t>
    </r>
    <r>
      <rPr>
        <sz val="12"/>
        <rFont val="宋体"/>
        <charset val="134"/>
      </rPr>
      <t>河流设立公示牌</t>
    </r>
  </si>
  <si>
    <t>108008049-2022-0000167765</t>
  </si>
  <si>
    <t>南渡河主河段及支流水浮莲应急清理</t>
  </si>
  <si>
    <t>108008049-2022-0000167809</t>
  </si>
  <si>
    <r>
      <rPr>
        <sz val="12"/>
        <rFont val="宋体"/>
        <charset val="134"/>
      </rPr>
      <t>雷州市</t>
    </r>
    <r>
      <rPr>
        <sz val="12"/>
        <rFont val="Calibri"/>
        <charset val="0"/>
      </rPr>
      <t>72</t>
    </r>
    <r>
      <rPr>
        <sz val="12"/>
        <rFont val="宋体"/>
        <charset val="134"/>
      </rPr>
      <t>宗小型水库维修养护工程</t>
    </r>
  </si>
  <si>
    <t>108008049-2022-0000176600</t>
  </si>
  <si>
    <t>水利安全度汛</t>
  </si>
  <si>
    <t>水库除险加固和运行管护</t>
  </si>
  <si>
    <t>6月已支出200万</t>
  </si>
  <si>
    <t>南兴镇港东（西）溪农村水系综合整治工程</t>
  </si>
  <si>
    <t>108008049-2022-0000167821</t>
  </si>
  <si>
    <t>农村水利水电</t>
  </si>
  <si>
    <t>水土保持</t>
  </si>
  <si>
    <t>龙门灌区续建配套与节水改造工程</t>
  </si>
  <si>
    <t>108008049-2021-0000135298</t>
  </si>
  <si>
    <t>中央预算内水利投资执行</t>
  </si>
  <si>
    <t>调减1600万</t>
  </si>
  <si>
    <t>节水型机关建设</t>
  </si>
  <si>
    <t>108008049-2022-0000167838</t>
  </si>
  <si>
    <t>水资源节约与保护</t>
  </si>
  <si>
    <t>最严格水资源管理制度考核（含农业水价综合改革）</t>
  </si>
  <si>
    <t>调减8万</t>
  </si>
  <si>
    <t>中小型水库移民涉农资金</t>
  </si>
  <si>
    <t>水库移民后期扶持</t>
  </si>
  <si>
    <t>基金安排</t>
  </si>
  <si>
    <t>雷州市自然资源局小计</t>
  </si>
  <si>
    <t>雷州市自然资源局</t>
  </si>
  <si>
    <t>雷州市2022年度薇甘菊防控项目</t>
  </si>
  <si>
    <t>108008050-2022-0000164750</t>
  </si>
  <si>
    <t>林业有害生物防控</t>
  </si>
  <si>
    <t>森林火灾预防</t>
  </si>
  <si>
    <t>108008050-2022-0000167762</t>
  </si>
  <si>
    <t>政策性森林保险省级财政保费补贴</t>
  </si>
  <si>
    <t>108008050-2022-0000167759</t>
  </si>
  <si>
    <t>全面推行林长制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</si>
  <si>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年湛江市雷州市高质量水源林建设项目</t>
    </r>
  </si>
  <si>
    <t>造林及抚育</t>
  </si>
  <si>
    <t>生态林业建设类</t>
  </si>
  <si>
    <t>2022年湛江市雷州市沿海防护林建设项目</t>
  </si>
  <si>
    <t>108008050-2022-0000167718</t>
  </si>
  <si>
    <t>2022年雷州市永久基本农田保护经济补贴</t>
  </si>
  <si>
    <t>108008050-2022-0000166910</t>
  </si>
  <si>
    <t>永久基本农田保护</t>
  </si>
  <si>
    <r>
      <rPr>
        <sz val="12"/>
        <rFont val="Calibri"/>
        <charset val="0"/>
      </rPr>
      <t>2022</t>
    </r>
    <r>
      <rPr>
        <sz val="12"/>
        <rFont val="宋体"/>
        <charset val="134"/>
      </rPr>
      <t>年湛江市雷州市沿海防护林建设项目（</t>
    </r>
    <r>
      <rPr>
        <sz val="12"/>
        <rFont val="Calibri"/>
        <charset val="0"/>
      </rPr>
      <t>2020</t>
    </r>
    <r>
      <rPr>
        <sz val="12"/>
        <rFont val="宋体"/>
        <charset val="134"/>
      </rPr>
      <t>年热带季雨林造林项目结算欠款）</t>
    </r>
  </si>
  <si>
    <t>林业产业发展</t>
  </si>
  <si>
    <t>雷州市交通运输局小计</t>
  </si>
  <si>
    <t>雷州市交通运输局</t>
  </si>
  <si>
    <t>农村公路养护资金</t>
  </si>
  <si>
    <t>108008041-2022-0000177380</t>
  </si>
  <si>
    <t>四好农村路养护</t>
  </si>
  <si>
    <t>农村公路养护</t>
  </si>
  <si>
    <t>调减1000万，将资金安排到补入项目中</t>
  </si>
  <si>
    <t>农村公路养护工程（补入）</t>
  </si>
  <si>
    <t>108008041-2022-0000184183</t>
  </si>
  <si>
    <t>CN83、CK04、C763、C783、CL47、UW88、UV91（路网提升）（补入）</t>
  </si>
  <si>
    <t>108008041-2022-0000184236</t>
  </si>
  <si>
    <t>车路路口-夏柳（补入）</t>
  </si>
  <si>
    <t>108008041-2022-0000168484</t>
  </si>
  <si>
    <t>省级考核
中央直达</t>
  </si>
  <si>
    <t>洪富-合兴（补入）</t>
  </si>
  <si>
    <t>108008041-2022-0000168483</t>
  </si>
  <si>
    <t>田西-四海（补入）</t>
  </si>
  <si>
    <t>108008041-2022-0000168482</t>
  </si>
  <si>
    <t>黄桐路口-黄桐（补入）</t>
  </si>
  <si>
    <t>108008041-2022-0000168231</t>
  </si>
  <si>
    <t>松竹-南坑（补入）</t>
  </si>
  <si>
    <t>108008041-2022-0000168478</t>
  </si>
  <si>
    <t>林排村委-客路镇（补入）</t>
  </si>
  <si>
    <t>108008041-2022-0000183404</t>
  </si>
  <si>
    <t>湖南-深南（补入）</t>
  </si>
  <si>
    <t>108008041-2022-0000168271</t>
  </si>
  <si>
    <t>新兴-盐庭（补入）</t>
  </si>
  <si>
    <t>108008041-2022-0000183396</t>
  </si>
  <si>
    <t>官昌-北和队（补入）</t>
  </si>
  <si>
    <t>108008041-2022-0000168471</t>
  </si>
  <si>
    <t>水标-迈哉村委（补入）</t>
  </si>
  <si>
    <t>108008041-2021-0000158993</t>
  </si>
  <si>
    <t>七联村委-下湖（补入）</t>
  </si>
  <si>
    <t>108008041-2022-0000183408</t>
  </si>
  <si>
    <t>朱家路口-朱家小学（补入）</t>
  </si>
  <si>
    <t>108008041-2022-0000168479</t>
  </si>
  <si>
    <t>英楠-乔木（补入）</t>
  </si>
  <si>
    <t>108008041-2022-0000183364</t>
  </si>
  <si>
    <t>东坡-高朗路口（补入）</t>
  </si>
  <si>
    <t>108008041-2022-0000168492</t>
  </si>
  <si>
    <t>草猛肚-赤豆（补入）</t>
  </si>
  <si>
    <t>108008041-2022-0000168467</t>
  </si>
  <si>
    <t>南罗内新村-北村（补入）</t>
  </si>
  <si>
    <t>108008041-2022-0000168480</t>
  </si>
  <si>
    <t>收获糖厂-井仔（补入）</t>
  </si>
  <si>
    <t>108008041-2022-0000183402</t>
  </si>
  <si>
    <t>望楼路口-望楼（补入）</t>
  </si>
  <si>
    <t>108008041-2022-0000168476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</si>
</sst>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b/>
      <sz val="12"/>
      <name val="Calibri"/>
      <charset val="0"/>
    </font>
    <font>
      <sz val="12"/>
      <name val="宋体"/>
      <charset val="0"/>
    </font>
    <font>
      <sz val="12"/>
      <name val="Calibri"/>
      <charset val="0"/>
    </font>
    <font>
      <sz val="12"/>
      <color rgb="FFFF0000"/>
      <name val="宋体"/>
      <charset val="134"/>
    </font>
    <font>
      <sz val="12"/>
      <color rgb="FFFF0000"/>
      <name val="Calibri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24180;&#30465;&#32423;&#28041;&#20892;&#30456;&#20851;&#36164;&#26009;\15.&#28251;&#27743;&#24066;&#31532;&#20108;&#25209;&#31908;&#36130;&#20892;&#12308;2022&#12309;33&#21495;\&#26032;&#24314;&#25991;&#20214;&#22841;%20(3)\2022&#24180;&#28041;&#20892;&#36164;&#37329;&#32479;&#31609;&#25972;&#21512;&#39033;&#30446;&#21015;&#34920;(&#25253;&#2279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J2" t="str">
            <v>雷州市农业农村局</v>
          </cell>
          <cell r="K2" t="str">
            <v>农田建设及管护</v>
          </cell>
          <cell r="L2" t="str">
            <v>高标准农田建设项目</v>
          </cell>
          <cell r="M2" t="str">
            <v>农业产业发展类</v>
          </cell>
          <cell r="N2" t="str">
            <v>2021</v>
          </cell>
          <cell r="O2" t="str">
            <v>2022</v>
          </cell>
        </row>
        <row r="3">
          <cell r="J3" t="str">
            <v>雷州市自然资源局</v>
          </cell>
          <cell r="K3" t="str">
            <v>政策性森林保险省级财政保费补贴</v>
          </cell>
          <cell r="L3" t="str">
            <v>政策性森林保险省级财政保费补贴</v>
          </cell>
          <cell r="M3" t="str">
            <v>生态林业建设类</v>
          </cell>
          <cell r="N3" t="str">
            <v>2022</v>
          </cell>
          <cell r="O3" t="str">
            <v>2022</v>
          </cell>
        </row>
        <row r="4">
          <cell r="J4" t="str">
            <v>雷州市住房城乡建设局</v>
          </cell>
          <cell r="K4" t="str">
            <v>乡村生活垃圾处理</v>
          </cell>
          <cell r="L4" t="str">
            <v>2022年湛江市雷州市农村生活垃圾处理</v>
          </cell>
          <cell r="M4" t="str">
            <v>农村人居环境整治类</v>
          </cell>
          <cell r="N4" t="str">
            <v>2022</v>
          </cell>
          <cell r="O4" t="str">
            <v>2022</v>
          </cell>
        </row>
        <row r="5">
          <cell r="J5" t="str">
            <v>雷州市农业农村局</v>
          </cell>
          <cell r="K5" t="str">
            <v>农田建设及管护</v>
          </cell>
          <cell r="L5" t="str">
            <v>高标准农田建设项目</v>
          </cell>
          <cell r="M5" t="str">
            <v>农业产业发展类</v>
          </cell>
          <cell r="N5" t="str">
            <v>2021</v>
          </cell>
          <cell r="O5" t="str">
            <v>2022</v>
          </cell>
        </row>
        <row r="6">
          <cell r="J6" t="str">
            <v>雷州市农业农村局</v>
          </cell>
          <cell r="K6" t="str">
            <v>动植物疫病防控</v>
          </cell>
          <cell r="L6" t="str">
            <v>植物疫病防控</v>
          </cell>
          <cell r="M6" t="str">
            <v>农业产业发展类</v>
          </cell>
          <cell r="N6" t="str">
            <v>2022</v>
          </cell>
          <cell r="O6" t="str">
            <v>2022</v>
          </cell>
        </row>
        <row r="7">
          <cell r="J7" t="str">
            <v>雷州市水务局</v>
          </cell>
          <cell r="K7" t="str">
            <v>水资源节约与保护</v>
          </cell>
          <cell r="L7" t="str">
            <v>节水型机关建设</v>
          </cell>
          <cell r="M7" t="str">
            <v>农业农村基础设施类</v>
          </cell>
          <cell r="N7" t="str">
            <v>2022</v>
          </cell>
          <cell r="O7" t="str">
            <v>2022</v>
          </cell>
        </row>
        <row r="8">
          <cell r="J8" t="str">
            <v>雷州市农业农村局</v>
          </cell>
          <cell r="K8" t="str">
            <v>农田建设及管护</v>
          </cell>
          <cell r="L8" t="str">
            <v>高标准农田建设项目</v>
          </cell>
          <cell r="M8" t="str">
            <v>农业产业发展类</v>
          </cell>
          <cell r="N8" t="str">
            <v>2021</v>
          </cell>
          <cell r="O8" t="str">
            <v>2022</v>
          </cell>
        </row>
        <row r="9">
          <cell r="J9" t="str">
            <v>雷州市农业农村局</v>
          </cell>
          <cell r="K9" t="str">
            <v>驻镇帮镇扶村</v>
          </cell>
          <cell r="L9" t="str">
            <v>返贫致贫监测和帮扶</v>
          </cell>
          <cell r="M9" t="str">
            <v>精准扶贫精准脱贫类</v>
          </cell>
          <cell r="N9" t="str">
            <v>2022</v>
          </cell>
          <cell r="O9" t="str">
            <v>2022</v>
          </cell>
        </row>
        <row r="10">
          <cell r="J10" t="str">
            <v>雷州市农业农村局</v>
          </cell>
          <cell r="K10" t="str">
            <v>农田建设及管护</v>
          </cell>
          <cell r="L10" t="str">
            <v>高标准农田建设项目</v>
          </cell>
          <cell r="M10" t="str">
            <v>农业产业发展类</v>
          </cell>
          <cell r="N10" t="str">
            <v>2021</v>
          </cell>
          <cell r="O10" t="str">
            <v>2022</v>
          </cell>
        </row>
        <row r="11">
          <cell r="J11" t="str">
            <v>雷州市农业农村局</v>
          </cell>
          <cell r="K11" t="str">
            <v>村庄基础设施建设</v>
          </cell>
          <cell r="L11" t="str">
            <v>村庄基础设施建设</v>
          </cell>
          <cell r="M11" t="str">
            <v>农村人居环境整治类</v>
          </cell>
          <cell r="N11" t="str">
            <v>2021</v>
          </cell>
          <cell r="O11" t="str">
            <v>2023</v>
          </cell>
        </row>
        <row r="12">
          <cell r="J12" t="str">
            <v>雷州市农业农村局</v>
          </cell>
          <cell r="K12" t="str">
            <v>农田建设及管护</v>
          </cell>
          <cell r="L12" t="str">
            <v>高标准农田建设项目</v>
          </cell>
          <cell r="M12" t="str">
            <v>农业产业发展类</v>
          </cell>
          <cell r="N12" t="str">
            <v>2021</v>
          </cell>
          <cell r="O12" t="str">
            <v>2022</v>
          </cell>
        </row>
        <row r="13">
          <cell r="J13" t="str">
            <v>雷州市农业农村局</v>
          </cell>
          <cell r="K13" t="str">
            <v>农田建设及管护</v>
          </cell>
          <cell r="L13" t="str">
            <v>高标准农田建设项目</v>
          </cell>
          <cell r="M13" t="str">
            <v>农业产业发展类</v>
          </cell>
          <cell r="N13" t="str">
            <v>2021</v>
          </cell>
          <cell r="O13" t="str">
            <v>2022</v>
          </cell>
        </row>
        <row r="14">
          <cell r="J14" t="str">
            <v>雷州市水务局</v>
          </cell>
          <cell r="K14" t="str">
            <v>农村水利水电</v>
          </cell>
          <cell r="L14" t="str">
            <v>龙门灌区续建配套与节水改造工程</v>
          </cell>
          <cell r="M14" t="str">
            <v>农业农村基础设施类</v>
          </cell>
          <cell r="N14" t="str">
            <v>2022</v>
          </cell>
          <cell r="O14" t="str">
            <v>2022</v>
          </cell>
        </row>
        <row r="15">
          <cell r="J15" t="str">
            <v>雷州市农业农村局</v>
          </cell>
          <cell r="K15" t="str">
            <v>农田建设及管护</v>
          </cell>
          <cell r="L15" t="str">
            <v>高标准农田建设项目</v>
          </cell>
          <cell r="M15" t="str">
            <v>农业产业发展类</v>
          </cell>
          <cell r="N15" t="str">
            <v>2021</v>
          </cell>
          <cell r="O15" t="str">
            <v>2022</v>
          </cell>
        </row>
        <row r="16">
          <cell r="J16" t="str">
            <v>雷州市农业农村局</v>
          </cell>
          <cell r="K16" t="str">
            <v>农业生产能力提升</v>
          </cell>
          <cell r="L16" t="str">
            <v>粮食生产补助</v>
          </cell>
          <cell r="M16" t="str">
            <v>农业产业发展类</v>
          </cell>
          <cell r="N16" t="str">
            <v>2022</v>
          </cell>
          <cell r="O16" t="str">
            <v>2022</v>
          </cell>
        </row>
        <row r="17">
          <cell r="J17" t="str">
            <v>雷州市交通运输局</v>
          </cell>
          <cell r="K17" t="str">
            <v>四好农村路养护</v>
          </cell>
          <cell r="L17" t="str">
            <v>0</v>
          </cell>
          <cell r="M17" t="str">
            <v>农村人居环境整治类</v>
          </cell>
          <cell r="N17" t="str">
            <v>2022</v>
          </cell>
          <cell r="O17" t="str">
            <v>2022</v>
          </cell>
        </row>
        <row r="18">
          <cell r="J18" t="str">
            <v>雷州市水务局</v>
          </cell>
          <cell r="K18" t="str">
            <v>水利安全度汛</v>
          </cell>
          <cell r="L18" t="str">
            <v>雷州市72宗小型水库维修养护工程</v>
          </cell>
          <cell r="M18" t="str">
            <v>农业农村基础设施类</v>
          </cell>
          <cell r="N18" t="str">
            <v>2022</v>
          </cell>
          <cell r="O18" t="str">
            <v>2022</v>
          </cell>
        </row>
        <row r="19">
          <cell r="J19" t="str">
            <v>雷州市自然资源局</v>
          </cell>
          <cell r="K19" t="str">
            <v>造林及抚育</v>
          </cell>
          <cell r="L19" t="str">
            <v>沿海防护林建设</v>
          </cell>
          <cell r="M19" t="str">
            <v>生态林业建设类</v>
          </cell>
          <cell r="N19" t="str">
            <v>2022</v>
          </cell>
          <cell r="O19" t="str">
            <v>2022</v>
          </cell>
        </row>
        <row r="20">
          <cell r="J20" t="str">
            <v>雷州市农业农村局</v>
          </cell>
          <cell r="K20" t="str">
            <v>农田建设及管护</v>
          </cell>
          <cell r="L20" t="str">
            <v>高标准农田建设项目</v>
          </cell>
          <cell r="M20" t="str">
            <v>农业产业发展类</v>
          </cell>
          <cell r="N20" t="str">
            <v>2021</v>
          </cell>
          <cell r="O20" t="str">
            <v>2022</v>
          </cell>
        </row>
        <row r="21">
          <cell r="J21" t="str">
            <v>雷州市农业农村局</v>
          </cell>
          <cell r="K21" t="str">
            <v>推进农业绿色发展</v>
          </cell>
          <cell r="L21" t="str">
            <v>受污染耕地安全利用补助</v>
          </cell>
          <cell r="M21" t="str">
            <v>农业产业发展类</v>
          </cell>
          <cell r="N21" t="str">
            <v>2022</v>
          </cell>
          <cell r="O21" t="str">
            <v>2022</v>
          </cell>
        </row>
        <row r="22">
          <cell r="J22" t="str">
            <v>雷州市农业农村局</v>
          </cell>
          <cell r="K22" t="str">
            <v>驻镇帮镇扶村规划编制及工作队工作经费</v>
          </cell>
          <cell r="L22" t="str">
            <v>编制县域、镇域乡村振兴规划</v>
          </cell>
          <cell r="M22" t="str">
            <v>精准扶贫精准脱贫类</v>
          </cell>
          <cell r="N22" t="str">
            <v>2021</v>
          </cell>
          <cell r="O22" t="str">
            <v>2025</v>
          </cell>
        </row>
        <row r="23">
          <cell r="J23" t="str">
            <v>雷州市农业农村局</v>
          </cell>
          <cell r="K23" t="str">
            <v>农田建设及管护</v>
          </cell>
          <cell r="L23" t="str">
            <v>高标准农田建设项目</v>
          </cell>
          <cell r="M23" t="str">
            <v>农业产业发展类</v>
          </cell>
          <cell r="N23" t="str">
            <v>2021</v>
          </cell>
          <cell r="O23" t="str">
            <v>2022</v>
          </cell>
        </row>
        <row r="24">
          <cell r="J24" t="str">
            <v>雷州市水务局</v>
          </cell>
          <cell r="K24" t="str">
            <v>全面推进河长制湖长制</v>
          </cell>
          <cell r="L24" t="str">
            <v>南渡河主河段及支流水浮莲应急清理</v>
          </cell>
          <cell r="M24" t="str">
            <v>农业农村基础设施类</v>
          </cell>
          <cell r="N24" t="str">
            <v>2022</v>
          </cell>
          <cell r="O24" t="str">
            <v>2022</v>
          </cell>
        </row>
        <row r="25">
          <cell r="J25" t="str">
            <v>雷州市农业农村局</v>
          </cell>
          <cell r="K25" t="str">
            <v>农田建设及管护</v>
          </cell>
          <cell r="L25" t="str">
            <v>高标准农田建设项目</v>
          </cell>
          <cell r="M25" t="str">
            <v>农业产业发展类</v>
          </cell>
          <cell r="N25" t="str">
            <v>2021</v>
          </cell>
          <cell r="O25" t="str">
            <v>2022</v>
          </cell>
        </row>
        <row r="26">
          <cell r="J26" t="str">
            <v>雷州市水务局</v>
          </cell>
          <cell r="K26" t="str">
            <v>全面推进河长制湖长制</v>
          </cell>
          <cell r="L26" t="str">
            <v>50平方公里以下35条（174条的20%）河流河湖划界</v>
          </cell>
          <cell r="M26" t="str">
            <v>农业农村基础设施类</v>
          </cell>
          <cell r="N26" t="str">
            <v>2022</v>
          </cell>
          <cell r="O26" t="str">
            <v>2022</v>
          </cell>
        </row>
        <row r="27">
          <cell r="J27" t="str">
            <v>雷州市水务局</v>
          </cell>
          <cell r="K27" t="str">
            <v>全面推进河长制湖长制</v>
          </cell>
          <cell r="L27" t="str">
            <v>市级河流河道保洁、“清四乱”经费镇(街)河流设立公示牌</v>
          </cell>
          <cell r="M27" t="str">
            <v>农业农村基础设施类</v>
          </cell>
          <cell r="N27" t="str">
            <v>2022</v>
          </cell>
          <cell r="O27" t="str">
            <v>2022</v>
          </cell>
        </row>
        <row r="28">
          <cell r="J28" t="str">
            <v>雷州市农业农村局</v>
          </cell>
          <cell r="K28" t="str">
            <v>动植物疫病防控</v>
          </cell>
          <cell r="L28" t="str">
            <v>植物疫病防控</v>
          </cell>
          <cell r="M28" t="str">
            <v>农业产业发展类</v>
          </cell>
          <cell r="N28" t="str">
            <v>2022</v>
          </cell>
          <cell r="O28" t="str">
            <v>2022</v>
          </cell>
        </row>
        <row r="29">
          <cell r="J29" t="str">
            <v>雷州市农业农村局</v>
          </cell>
          <cell r="K29" t="str">
            <v>政策性农业保险省级财政保费补贴</v>
          </cell>
          <cell r="L29" t="str">
            <v>水稻种植保险、水稻制种种植保险、甘蔗种植保险、岭南特色水果种植保险、花卉苗木种植保险、家禽养殖保险、海水网箱养殖风灾指数保险、玉米、花生、马铃薯、能繁母猪、生 猪、奶牛、种植大棚、蔬菜、茶叶、 淡水养殖水产品、农村住房保险(由雷州市金融工作局主管)</v>
          </cell>
          <cell r="M29" t="str">
            <v>农业产业发展类</v>
          </cell>
          <cell r="N29" t="str">
            <v>2022</v>
          </cell>
          <cell r="O29" t="str">
            <v>2022</v>
          </cell>
        </row>
        <row r="30">
          <cell r="J30" t="str">
            <v>雷州市农业农村局</v>
          </cell>
          <cell r="K30" t="str">
            <v>农田建设及管护</v>
          </cell>
          <cell r="L30" t="str">
            <v>高标准农田建设项目</v>
          </cell>
          <cell r="M30" t="str">
            <v>农业产业发展类</v>
          </cell>
          <cell r="N30" t="str">
            <v>2021</v>
          </cell>
          <cell r="O30" t="str">
            <v>2022</v>
          </cell>
        </row>
        <row r="31">
          <cell r="J31" t="str">
            <v>雷州市农业农村局</v>
          </cell>
          <cell r="K31" t="str">
            <v>农田建设及管护</v>
          </cell>
          <cell r="L31" t="str">
            <v>高标准农田建设项目</v>
          </cell>
          <cell r="M31" t="str">
            <v>农业产业发展类</v>
          </cell>
          <cell r="N31" t="str">
            <v>2021</v>
          </cell>
          <cell r="O31" t="str">
            <v>2022</v>
          </cell>
        </row>
        <row r="32">
          <cell r="J32" t="str">
            <v>雷州市农业农村局</v>
          </cell>
          <cell r="K32" t="str">
            <v>农田建设及管护</v>
          </cell>
          <cell r="L32" t="str">
            <v>高标准农田建设项目</v>
          </cell>
          <cell r="M32" t="str">
            <v>农业产业发展类</v>
          </cell>
          <cell r="N32" t="str">
            <v>2021</v>
          </cell>
          <cell r="O32" t="str">
            <v>2022</v>
          </cell>
        </row>
        <row r="33">
          <cell r="J33" t="str">
            <v>雷州市自然资源局</v>
          </cell>
          <cell r="K33" t="str">
            <v>永久基本农田保护</v>
          </cell>
          <cell r="L33" t="str">
            <v>2022年雷州市永久基本农田保护经济补贴</v>
          </cell>
          <cell r="M33" t="str">
            <v>农业产业发展类</v>
          </cell>
          <cell r="N33" t="str">
            <v>2021</v>
          </cell>
          <cell r="O33" t="str">
            <v>2021</v>
          </cell>
        </row>
        <row r="34">
          <cell r="J34" t="str">
            <v>雷州市自然资源局</v>
          </cell>
          <cell r="K34" t="str">
            <v>林业有害生物防控</v>
          </cell>
          <cell r="L34" t="str">
            <v>雷州市2022年度薇甘菊防控项目</v>
          </cell>
          <cell r="M34" t="str">
            <v>生态林业建设类</v>
          </cell>
          <cell r="N34" t="str">
            <v>2022</v>
          </cell>
          <cell r="O34" t="str">
            <v>2022</v>
          </cell>
        </row>
        <row r="35">
          <cell r="J35" t="str">
            <v>雷州市自然资源局</v>
          </cell>
          <cell r="K35" t="str">
            <v>森林火灾预防</v>
          </cell>
          <cell r="L35" t="str">
            <v>森林火灾预防</v>
          </cell>
          <cell r="M35" t="str">
            <v>生态林业建设类</v>
          </cell>
          <cell r="N35" t="str">
            <v>2022</v>
          </cell>
          <cell r="O35" t="str">
            <v>2022</v>
          </cell>
        </row>
        <row r="36">
          <cell r="J36" t="str">
            <v>雷州市农业农村局</v>
          </cell>
          <cell r="K36" t="str">
            <v>农田建设及管护</v>
          </cell>
          <cell r="L36" t="str">
            <v>高标准农田建设项目</v>
          </cell>
          <cell r="M36" t="str">
            <v>农业产业发展类</v>
          </cell>
          <cell r="N36" t="str">
            <v>2022</v>
          </cell>
          <cell r="O36" t="str">
            <v>2023</v>
          </cell>
        </row>
        <row r="37">
          <cell r="J37" t="str">
            <v>雷州市农业农村局</v>
          </cell>
          <cell r="K37" t="str">
            <v>农田建设及管护</v>
          </cell>
          <cell r="L37" t="str">
            <v>高标准农田建设项目</v>
          </cell>
          <cell r="M37" t="str">
            <v>农业产业发展类</v>
          </cell>
          <cell r="N37" t="str">
            <v>2021</v>
          </cell>
          <cell r="O37" t="str">
            <v>2022</v>
          </cell>
        </row>
        <row r="38">
          <cell r="J38" t="str">
            <v>雷州市农业农村局</v>
          </cell>
          <cell r="K38" t="str">
            <v>农田建设及管护</v>
          </cell>
          <cell r="L38" t="str">
            <v>高标准农田建设项目</v>
          </cell>
          <cell r="M38" t="str">
            <v>农业产业发展类</v>
          </cell>
          <cell r="N38" t="str">
            <v>2021</v>
          </cell>
          <cell r="O38" t="str">
            <v>2022</v>
          </cell>
        </row>
        <row r="39">
          <cell r="J39" t="str">
            <v>雷州市农业农村局</v>
          </cell>
          <cell r="K39" t="str">
            <v>构建现代乡村产业体系</v>
          </cell>
          <cell r="L39" t="str">
            <v>产业发展贷款贴息补助项目</v>
          </cell>
          <cell r="M39" t="str">
            <v>农业产业发展类</v>
          </cell>
          <cell r="N39" t="str">
            <v>2022</v>
          </cell>
          <cell r="O39" t="str">
            <v>2022</v>
          </cell>
        </row>
        <row r="40">
          <cell r="J40" t="str">
            <v>雷州市农业农村局</v>
          </cell>
          <cell r="K40" t="str">
            <v>农田建设及管护</v>
          </cell>
          <cell r="L40" t="str">
            <v>高标准农田建设项目</v>
          </cell>
          <cell r="M40" t="str">
            <v>农业产业发展类</v>
          </cell>
          <cell r="N40" t="str">
            <v>2021</v>
          </cell>
          <cell r="O40" t="str">
            <v>2022</v>
          </cell>
        </row>
        <row r="41">
          <cell r="J41" t="str">
            <v>雷州市农业农村局</v>
          </cell>
          <cell r="K41" t="str">
            <v>农产品质量安全</v>
          </cell>
          <cell r="L41" t="str">
            <v>2022年湛江市雷州市屠宰环节病害猪无害化处理补助项目</v>
          </cell>
          <cell r="M41" t="str">
            <v>农业产业发展类</v>
          </cell>
          <cell r="N41" t="str">
            <v>2022</v>
          </cell>
          <cell r="O41" t="str">
            <v>2023</v>
          </cell>
        </row>
        <row r="42">
          <cell r="J42" t="str">
            <v>雷州市水务局</v>
          </cell>
          <cell r="K42" t="str">
            <v>农村水利水电</v>
          </cell>
          <cell r="L42" t="str">
            <v>南兴镇港东（西）溪农村水系综合整治工程</v>
          </cell>
          <cell r="M42" t="str">
            <v>农业农村基础设施类</v>
          </cell>
          <cell r="N42" t="str">
            <v>2022</v>
          </cell>
          <cell r="O42" t="str">
            <v>2022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3"/>
  <sheetViews>
    <sheetView tabSelected="1" zoomScale="85" zoomScaleNormal="85" topLeftCell="A52" workbookViewId="0">
      <selection activeCell="D62" sqref="D62"/>
    </sheetView>
  </sheetViews>
  <sheetFormatPr defaultColWidth="9" defaultRowHeight="30" customHeight="1"/>
  <cols>
    <col min="1" max="1" width="5.16666666666667" customWidth="1"/>
    <col min="2" max="2" width="7.41666666666667" customWidth="1"/>
    <col min="3" max="3" width="11.6666666666667" customWidth="1"/>
    <col min="4" max="4" width="30.8333333333333" customWidth="1"/>
    <col min="5" max="5" width="25.625" hidden="1" customWidth="1"/>
    <col min="6" max="6" width="16.75" customWidth="1"/>
    <col min="7" max="7" width="9.75" customWidth="1"/>
    <col min="8" max="8" width="17.3333333333333" style="7" customWidth="1"/>
    <col min="10" max="10" width="17.125" customWidth="1"/>
    <col min="11" max="11" width="26.625" customWidth="1"/>
    <col min="12" max="12" width="6.41666666666667" customWidth="1"/>
    <col min="13" max="13" width="14.4166666666667" customWidth="1"/>
    <col min="14" max="14" width="10.5" hidden="1" customWidth="1"/>
    <col min="15" max="15" width="10.4166666666667" hidden="1" customWidth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8" customHeight="1" spans="1:14">
      <c r="C2" s="9"/>
      <c r="D2" s="9"/>
      <c r="E2" s="9"/>
      <c r="F2" s="9"/>
      <c r="H2" s="10"/>
      <c r="I2" s="10"/>
      <c r="J2" s="10"/>
      <c r="K2" s="1" t="s">
        <v>1</v>
      </c>
      <c r="L2" s="11"/>
    </row>
    <row r="3" s="2" customFormat="1" ht="45" spans="1:14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4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15" t="s">
        <v>14</v>
      </c>
    </row>
    <row r="4" s="3" customFormat="1" ht="38" customHeight="1" spans="1:14">
      <c r="A4" s="16"/>
      <c r="B4" s="16"/>
      <c r="C4" s="17"/>
      <c r="D4" s="16" t="s">
        <v>15</v>
      </c>
      <c r="E4" s="16"/>
      <c r="F4" s="16"/>
      <c r="G4" s="18"/>
      <c r="H4" s="17"/>
      <c r="I4" s="16"/>
      <c r="J4" s="16">
        <f>J5+J42+J53+J62+J44</f>
        <v>443560000</v>
      </c>
      <c r="K4" s="16">
        <f>K5+K42+K53+K62+K44</f>
        <v>450050000</v>
      </c>
      <c r="L4" s="17"/>
      <c r="M4" s="17" t="s">
        <v>16</v>
      </c>
    </row>
    <row r="5" s="3" customFormat="1" ht="15.5" spans="1:14">
      <c r="A5" s="16"/>
      <c r="B5" s="16"/>
      <c r="C5" s="17"/>
      <c r="D5" s="16" t="s">
        <v>17</v>
      </c>
      <c r="E5" s="16"/>
      <c r="F5" s="16"/>
      <c r="G5" s="18"/>
      <c r="H5" s="17"/>
      <c r="I5" s="16"/>
      <c r="J5" s="16">
        <f>J23+J26+J34+J35+J36+J37+J38+J39</f>
        <v>333160000</v>
      </c>
      <c r="K5" s="16">
        <f>K23+K26+K34+K35+K36+K37+K38+K39+K40+K41</f>
        <v>300008000</v>
      </c>
      <c r="L5" s="17"/>
      <c r="M5" s="16"/>
      <c r="N5">
        <f>J5-K5</f>
        <v>33152000</v>
      </c>
    </row>
    <row r="6" customHeight="1" spans="1:14">
      <c r="A6" s="19">
        <v>1</v>
      </c>
      <c r="B6" s="19" t="s">
        <v>18</v>
      </c>
      <c r="C6" s="20" t="s">
        <v>19</v>
      </c>
      <c r="D6" s="21" t="s">
        <v>20</v>
      </c>
      <c r="E6" s="21" t="s">
        <v>21</v>
      </c>
      <c r="F6" s="21" t="s">
        <v>22</v>
      </c>
      <c r="G6" s="21" t="s">
        <v>23</v>
      </c>
      <c r="H6" s="22" t="s">
        <v>24</v>
      </c>
      <c r="I6" s="23" t="s">
        <v>25</v>
      </c>
      <c r="J6" s="24">
        <v>3750000</v>
      </c>
      <c r="K6" s="25">
        <v>2520000</v>
      </c>
      <c r="L6" s="26" t="s">
        <v>26</v>
      </c>
      <c r="M6" s="27" t="s">
        <v>27</v>
      </c>
    </row>
    <row r="7" customHeight="1" spans="1:14">
      <c r="A7" s="19">
        <v>2</v>
      </c>
      <c r="B7" s="19" t="s">
        <v>18</v>
      </c>
      <c r="C7" s="21" t="s">
        <v>19</v>
      </c>
      <c r="D7" s="21" t="s">
        <v>28</v>
      </c>
      <c r="E7" s="21" t="s">
        <v>29</v>
      </c>
      <c r="F7" s="21" t="s">
        <v>22</v>
      </c>
      <c r="G7" s="21" t="s">
        <v>23</v>
      </c>
      <c r="H7" s="22" t="s">
        <v>24</v>
      </c>
      <c r="I7" s="23" t="s">
        <v>25</v>
      </c>
      <c r="J7" s="24">
        <v>2410000</v>
      </c>
      <c r="K7" s="25">
        <v>1620000</v>
      </c>
      <c r="L7" s="26" t="s">
        <v>26</v>
      </c>
      <c r="M7" s="27" t="s">
        <v>27</v>
      </c>
    </row>
    <row r="8" customHeight="1" spans="1:14">
      <c r="A8" s="19">
        <v>3</v>
      </c>
      <c r="B8" s="19" t="s">
        <v>18</v>
      </c>
      <c r="C8" s="21" t="s">
        <v>19</v>
      </c>
      <c r="D8" s="21" t="s">
        <v>30</v>
      </c>
      <c r="E8" s="21" t="s">
        <v>31</v>
      </c>
      <c r="F8" s="21" t="s">
        <v>22</v>
      </c>
      <c r="G8" s="21" t="s">
        <v>23</v>
      </c>
      <c r="H8" s="22" t="s">
        <v>24</v>
      </c>
      <c r="I8" s="23" t="s">
        <v>25</v>
      </c>
      <c r="J8" s="24">
        <v>6225000</v>
      </c>
      <c r="K8" s="25">
        <v>4180000</v>
      </c>
      <c r="L8" s="26" t="s">
        <v>26</v>
      </c>
      <c r="M8" s="27" t="s">
        <v>27</v>
      </c>
    </row>
    <row r="9" customHeight="1" spans="1:14">
      <c r="A9" s="19">
        <v>4</v>
      </c>
      <c r="B9" s="19" t="s">
        <v>18</v>
      </c>
      <c r="C9" s="21" t="s">
        <v>19</v>
      </c>
      <c r="D9" s="21" t="s">
        <v>32</v>
      </c>
      <c r="E9" s="21" t="s">
        <v>33</v>
      </c>
      <c r="F9" s="21" t="s">
        <v>22</v>
      </c>
      <c r="G9" s="21" t="s">
        <v>23</v>
      </c>
      <c r="H9" s="22" t="s">
        <v>24</v>
      </c>
      <c r="I9" s="23" t="s">
        <v>25</v>
      </c>
      <c r="J9" s="24">
        <v>7950000</v>
      </c>
      <c r="K9" s="25">
        <v>5340000</v>
      </c>
      <c r="L9" s="26" t="s">
        <v>26</v>
      </c>
      <c r="M9" s="27" t="s">
        <v>27</v>
      </c>
    </row>
    <row r="10" customHeight="1" spans="1:14">
      <c r="A10" s="19">
        <v>5</v>
      </c>
      <c r="B10" s="19" t="s">
        <v>18</v>
      </c>
      <c r="C10" s="21" t="s">
        <v>19</v>
      </c>
      <c r="D10" s="21" t="s">
        <v>34</v>
      </c>
      <c r="E10" s="21" t="s">
        <v>35</v>
      </c>
      <c r="F10" s="21" t="s">
        <v>22</v>
      </c>
      <c r="G10" s="21" t="s">
        <v>23</v>
      </c>
      <c r="H10" s="22" t="s">
        <v>24</v>
      </c>
      <c r="I10" s="23" t="s">
        <v>25</v>
      </c>
      <c r="J10" s="24">
        <v>825000</v>
      </c>
      <c r="K10" s="25">
        <v>558000</v>
      </c>
      <c r="L10" s="26" t="s">
        <v>26</v>
      </c>
      <c r="M10" s="27" t="s">
        <v>27</v>
      </c>
    </row>
    <row r="11" customHeight="1" spans="1:14">
      <c r="A11" s="19">
        <v>6</v>
      </c>
      <c r="B11" s="19" t="s">
        <v>18</v>
      </c>
      <c r="C11" s="21" t="s">
        <v>19</v>
      </c>
      <c r="D11" s="21" t="s">
        <v>36</v>
      </c>
      <c r="E11" s="21" t="s">
        <v>37</v>
      </c>
      <c r="F11" s="21" t="s">
        <v>22</v>
      </c>
      <c r="G11" s="21" t="s">
        <v>23</v>
      </c>
      <c r="H11" s="22" t="s">
        <v>24</v>
      </c>
      <c r="I11" s="23" t="s">
        <v>25</v>
      </c>
      <c r="J11" s="24">
        <v>6225000</v>
      </c>
      <c r="K11" s="25">
        <v>4180000</v>
      </c>
      <c r="L11" s="26" t="s">
        <v>26</v>
      </c>
      <c r="M11" s="27" t="s">
        <v>27</v>
      </c>
    </row>
    <row r="12" customHeight="1" spans="1:14">
      <c r="A12" s="19">
        <v>7</v>
      </c>
      <c r="B12" s="19" t="s">
        <v>18</v>
      </c>
      <c r="C12" s="21" t="s">
        <v>19</v>
      </c>
      <c r="D12" s="21" t="s">
        <v>38</v>
      </c>
      <c r="E12" s="21" t="s">
        <v>39</v>
      </c>
      <c r="F12" s="21" t="s">
        <v>22</v>
      </c>
      <c r="G12" s="21" t="s">
        <v>23</v>
      </c>
      <c r="H12" s="22" t="s">
        <v>24</v>
      </c>
      <c r="I12" s="23" t="s">
        <v>25</v>
      </c>
      <c r="J12" s="24">
        <v>5025000</v>
      </c>
      <c r="K12" s="25">
        <v>3370000</v>
      </c>
      <c r="L12" s="26" t="s">
        <v>26</v>
      </c>
      <c r="M12" s="27" t="s">
        <v>27</v>
      </c>
    </row>
    <row r="13" customHeight="1" spans="1:14">
      <c r="A13" s="19">
        <v>8</v>
      </c>
      <c r="B13" s="19" t="s">
        <v>18</v>
      </c>
      <c r="C13" s="21" t="s">
        <v>19</v>
      </c>
      <c r="D13" s="21" t="s">
        <v>40</v>
      </c>
      <c r="E13" s="21" t="s">
        <v>41</v>
      </c>
      <c r="F13" s="21" t="s">
        <v>22</v>
      </c>
      <c r="G13" s="21" t="s">
        <v>23</v>
      </c>
      <c r="H13" s="22" t="s">
        <v>24</v>
      </c>
      <c r="I13" s="23" t="s">
        <v>25</v>
      </c>
      <c r="J13" s="24">
        <v>3525000</v>
      </c>
      <c r="K13" s="25">
        <v>2360000</v>
      </c>
      <c r="L13" s="26" t="s">
        <v>26</v>
      </c>
      <c r="M13" s="27" t="s">
        <v>27</v>
      </c>
    </row>
    <row r="14" customHeight="1" spans="1:14">
      <c r="A14" s="19">
        <v>9</v>
      </c>
      <c r="B14" s="19" t="s">
        <v>18</v>
      </c>
      <c r="C14" s="21" t="s">
        <v>19</v>
      </c>
      <c r="D14" s="21" t="s">
        <v>42</v>
      </c>
      <c r="E14" s="21" t="s">
        <v>43</v>
      </c>
      <c r="F14" s="21" t="s">
        <v>22</v>
      </c>
      <c r="G14" s="21" t="s">
        <v>23</v>
      </c>
      <c r="H14" s="22" t="s">
        <v>24</v>
      </c>
      <c r="I14" s="23" t="s">
        <v>25</v>
      </c>
      <c r="J14" s="24">
        <v>6000000</v>
      </c>
      <c r="K14" s="25">
        <v>4030000</v>
      </c>
      <c r="L14" s="26" t="s">
        <v>26</v>
      </c>
      <c r="M14" s="27" t="s">
        <v>27</v>
      </c>
    </row>
    <row r="15" customHeight="1" spans="1:14">
      <c r="A15" s="19">
        <v>10</v>
      </c>
      <c r="B15" s="19" t="s">
        <v>18</v>
      </c>
      <c r="C15" s="21" t="s">
        <v>19</v>
      </c>
      <c r="D15" s="21" t="s">
        <v>44</v>
      </c>
      <c r="E15" s="21" t="s">
        <v>45</v>
      </c>
      <c r="F15" s="21" t="s">
        <v>22</v>
      </c>
      <c r="G15" s="21" t="s">
        <v>23</v>
      </c>
      <c r="H15" s="22" t="s">
        <v>24</v>
      </c>
      <c r="I15" s="23" t="s">
        <v>25</v>
      </c>
      <c r="J15" s="24">
        <v>7150000</v>
      </c>
      <c r="K15" s="25">
        <v>4800000</v>
      </c>
      <c r="L15" s="26" t="s">
        <v>26</v>
      </c>
      <c r="M15" s="27" t="s">
        <v>27</v>
      </c>
    </row>
    <row r="16" customHeight="1" spans="1:14">
      <c r="A16" s="19">
        <v>11</v>
      </c>
      <c r="B16" s="19" t="s">
        <v>18</v>
      </c>
      <c r="C16" s="21" t="s">
        <v>19</v>
      </c>
      <c r="D16" s="21" t="s">
        <v>46</v>
      </c>
      <c r="E16" s="21" t="s">
        <v>47</v>
      </c>
      <c r="F16" s="21" t="s">
        <v>22</v>
      </c>
      <c r="G16" s="21" t="s">
        <v>23</v>
      </c>
      <c r="H16" s="22" t="s">
        <v>24</v>
      </c>
      <c r="I16" s="23" t="s">
        <v>25</v>
      </c>
      <c r="J16" s="24">
        <v>8025000</v>
      </c>
      <c r="K16" s="25">
        <v>5390000</v>
      </c>
      <c r="L16" s="26" t="s">
        <v>26</v>
      </c>
      <c r="M16" s="27" t="s">
        <v>27</v>
      </c>
    </row>
    <row r="17" customHeight="1" spans="1:14">
      <c r="A17" s="19">
        <v>12</v>
      </c>
      <c r="B17" s="19" t="s">
        <v>18</v>
      </c>
      <c r="C17" s="21" t="s">
        <v>19</v>
      </c>
      <c r="D17" s="21" t="s">
        <v>48</v>
      </c>
      <c r="E17" s="21" t="s">
        <v>49</v>
      </c>
      <c r="F17" s="21" t="s">
        <v>22</v>
      </c>
      <c r="G17" s="21" t="s">
        <v>23</v>
      </c>
      <c r="H17" s="22" t="s">
        <v>24</v>
      </c>
      <c r="I17" s="23" t="s">
        <v>25</v>
      </c>
      <c r="J17" s="24">
        <v>6640000</v>
      </c>
      <c r="K17" s="25">
        <v>4460000</v>
      </c>
      <c r="L17" s="26" t="s">
        <v>26</v>
      </c>
      <c r="M17" s="27" t="s">
        <v>27</v>
      </c>
    </row>
    <row r="18" customHeight="1" spans="1:14">
      <c r="A18" s="19">
        <v>13</v>
      </c>
      <c r="B18" s="19" t="s">
        <v>18</v>
      </c>
      <c r="C18" s="21" t="s">
        <v>19</v>
      </c>
      <c r="D18" s="21" t="s">
        <v>50</v>
      </c>
      <c r="E18" s="21" t="s">
        <v>51</v>
      </c>
      <c r="F18" s="21" t="s">
        <v>22</v>
      </c>
      <c r="G18" s="21" t="s">
        <v>23</v>
      </c>
      <c r="H18" s="22" t="s">
        <v>24</v>
      </c>
      <c r="I18" s="23" t="s">
        <v>25</v>
      </c>
      <c r="J18" s="24">
        <v>6750000</v>
      </c>
      <c r="K18" s="25">
        <v>4530000</v>
      </c>
      <c r="L18" s="26" t="s">
        <v>26</v>
      </c>
      <c r="M18" s="27" t="s">
        <v>27</v>
      </c>
    </row>
    <row r="19" customHeight="1" spans="1:14">
      <c r="A19" s="19">
        <v>14</v>
      </c>
      <c r="B19" s="19" t="s">
        <v>18</v>
      </c>
      <c r="C19" s="21" t="s">
        <v>19</v>
      </c>
      <c r="D19" s="21" t="s">
        <v>52</v>
      </c>
      <c r="E19" s="21" t="s">
        <v>53</v>
      </c>
      <c r="F19" s="21" t="s">
        <v>22</v>
      </c>
      <c r="G19" s="21" t="s">
        <v>23</v>
      </c>
      <c r="H19" s="22" t="s">
        <v>24</v>
      </c>
      <c r="I19" s="23" t="s">
        <v>25</v>
      </c>
      <c r="J19" s="24">
        <v>4800000</v>
      </c>
      <c r="K19" s="25">
        <v>3220000</v>
      </c>
      <c r="L19" s="26" t="s">
        <v>26</v>
      </c>
      <c r="M19" s="27" t="s">
        <v>27</v>
      </c>
    </row>
    <row r="20" customHeight="1" spans="1:14">
      <c r="A20" s="19">
        <v>15</v>
      </c>
      <c r="B20" s="19" t="s">
        <v>18</v>
      </c>
      <c r="C20" s="21" t="s">
        <v>19</v>
      </c>
      <c r="D20" s="21" t="s">
        <v>54</v>
      </c>
      <c r="E20" s="21" t="s">
        <v>55</v>
      </c>
      <c r="F20" s="21" t="s">
        <v>22</v>
      </c>
      <c r="G20" s="21" t="s">
        <v>23</v>
      </c>
      <c r="H20" s="22" t="s">
        <v>24</v>
      </c>
      <c r="I20" s="23" t="s">
        <v>25</v>
      </c>
      <c r="J20" s="24">
        <v>2400000</v>
      </c>
      <c r="K20" s="25">
        <v>1610000</v>
      </c>
      <c r="L20" s="26" t="s">
        <v>26</v>
      </c>
      <c r="M20" s="27" t="s">
        <v>27</v>
      </c>
    </row>
    <row r="21" ht="31" spans="1:14">
      <c r="A21" s="19">
        <v>16</v>
      </c>
      <c r="B21" s="19" t="s">
        <v>18</v>
      </c>
      <c r="C21" s="21" t="s">
        <v>19</v>
      </c>
      <c r="D21" s="21" t="s">
        <v>56</v>
      </c>
      <c r="E21" s="21" t="s">
        <v>57</v>
      </c>
      <c r="F21" s="21" t="s">
        <v>22</v>
      </c>
      <c r="G21" s="21" t="s">
        <v>23</v>
      </c>
      <c r="H21" s="22" t="s">
        <v>24</v>
      </c>
      <c r="I21" s="23" t="s">
        <v>25</v>
      </c>
      <c r="J21" s="24">
        <v>6450000</v>
      </c>
      <c r="K21" s="25">
        <v>4330000</v>
      </c>
      <c r="L21" s="26" t="s">
        <v>26</v>
      </c>
      <c r="M21" s="27" t="s">
        <v>27</v>
      </c>
    </row>
    <row r="22" customHeight="1" spans="1:14">
      <c r="A22" s="19">
        <v>17</v>
      </c>
      <c r="B22" s="19" t="s">
        <v>18</v>
      </c>
      <c r="C22" s="21" t="s">
        <v>19</v>
      </c>
      <c r="D22" s="21" t="s">
        <v>58</v>
      </c>
      <c r="E22" s="21" t="s">
        <v>59</v>
      </c>
      <c r="F22" s="21" t="s">
        <v>22</v>
      </c>
      <c r="G22" s="21" t="s">
        <v>23</v>
      </c>
      <c r="H22" s="22" t="s">
        <v>24</v>
      </c>
      <c r="I22" s="23" t="s">
        <v>25</v>
      </c>
      <c r="J22" s="24">
        <v>7500000</v>
      </c>
      <c r="K22" s="25">
        <v>5040000</v>
      </c>
      <c r="L22" s="26" t="s">
        <v>26</v>
      </c>
      <c r="M22" s="27" t="s">
        <v>27</v>
      </c>
    </row>
    <row r="23" s="4" customFormat="1" ht="22" customHeight="1" spans="1:14">
      <c r="A23" s="28"/>
      <c r="B23" s="28"/>
      <c r="C23" s="29"/>
      <c r="D23" s="30" t="s">
        <v>60</v>
      </c>
      <c r="E23" s="29"/>
      <c r="F23" s="29"/>
      <c r="G23" s="29"/>
      <c r="H23" s="31"/>
      <c r="I23" s="32"/>
      <c r="J23" s="33">
        <f>SUM(J6:J22)</f>
        <v>91650000</v>
      </c>
      <c r="K23" s="33">
        <f>SUM(K6:K22)</f>
        <v>61538000</v>
      </c>
      <c r="L23" s="34"/>
      <c r="M23" s="32" t="s">
        <v>61</v>
      </c>
      <c r="N23">
        <f t="shared" ref="N23:N43" si="0">J23-K23</f>
        <v>30112000</v>
      </c>
    </row>
    <row r="24" customHeight="1" spans="1:14">
      <c r="A24" s="19">
        <v>18</v>
      </c>
      <c r="B24" s="19" t="s">
        <v>18</v>
      </c>
      <c r="C24" s="21" t="s">
        <v>19</v>
      </c>
      <c r="D24" s="21" t="s">
        <v>62</v>
      </c>
      <c r="E24" s="21" t="s">
        <v>63</v>
      </c>
      <c r="F24" s="21" t="s">
        <v>64</v>
      </c>
      <c r="G24" s="21" t="e">
        <f>VLOOKUP(E24,[1]Sheet1!$J$2:$O$42,6,0)</f>
        <v>#N/A</v>
      </c>
      <c r="H24" s="22" t="s">
        <v>65</v>
      </c>
      <c r="I24" s="23" t="s">
        <v>25</v>
      </c>
      <c r="J24" s="24">
        <v>197000000</v>
      </c>
      <c r="K24" s="24">
        <v>197000000</v>
      </c>
      <c r="L24" s="26" t="s">
        <v>26</v>
      </c>
      <c r="M24" s="27"/>
      <c r="N24">
        <f t="shared" si="0"/>
        <v>0</v>
      </c>
    </row>
    <row r="25" customHeight="1" spans="1:14">
      <c r="A25" s="19">
        <v>19</v>
      </c>
      <c r="B25" s="19" t="s">
        <v>18</v>
      </c>
      <c r="C25" s="21" t="s">
        <v>19</v>
      </c>
      <c r="D25" s="21" t="s">
        <v>66</v>
      </c>
      <c r="E25" s="21" t="s">
        <v>67</v>
      </c>
      <c r="F25" s="21" t="s">
        <v>68</v>
      </c>
      <c r="G25" s="21" t="e">
        <f>VLOOKUP(E25,[1]Sheet1!$J$2:$O$42,6,0)</f>
        <v>#N/A</v>
      </c>
      <c r="H25" s="22" t="s">
        <v>65</v>
      </c>
      <c r="I25" s="23"/>
      <c r="J25" s="24">
        <v>1000000</v>
      </c>
      <c r="K25" s="24">
        <v>1000000</v>
      </c>
      <c r="L25" s="26" t="s">
        <v>26</v>
      </c>
      <c r="M25" s="27"/>
      <c r="N25">
        <f t="shared" si="0"/>
        <v>0</v>
      </c>
    </row>
    <row r="26" s="4" customFormat="1" ht="29" customHeight="1" spans="1:14">
      <c r="A26" s="28"/>
      <c r="B26" s="28"/>
      <c r="C26" s="29"/>
      <c r="D26" s="30" t="s">
        <v>69</v>
      </c>
      <c r="E26" s="29"/>
      <c r="F26" s="29"/>
      <c r="G26" s="29"/>
      <c r="H26" s="31"/>
      <c r="I26" s="32"/>
      <c r="J26" s="35">
        <f>SUM(J24:J25)</f>
        <v>198000000</v>
      </c>
      <c r="K26" s="35">
        <f>SUM(K24:K25)</f>
        <v>198000000</v>
      </c>
      <c r="L26" s="34"/>
      <c r="M26" s="32"/>
      <c r="N26">
        <f t="shared" si="0"/>
        <v>0</v>
      </c>
    </row>
    <row r="27" customHeight="1" spans="1:14">
      <c r="A27" s="19">
        <v>20</v>
      </c>
      <c r="B27" s="19" t="s">
        <v>18</v>
      </c>
      <c r="C27" s="21" t="s">
        <v>19</v>
      </c>
      <c r="D27" s="21" t="s">
        <v>70</v>
      </c>
      <c r="E27" s="21" t="s">
        <v>71</v>
      </c>
      <c r="F27" s="21" t="s">
        <v>72</v>
      </c>
      <c r="G27" s="21" t="e">
        <f>VLOOKUP(E27,[1]Sheet1!$J$2:$O$42,6,0)</f>
        <v>#N/A</v>
      </c>
      <c r="H27" s="22" t="s">
        <v>73</v>
      </c>
      <c r="I27" s="23" t="s">
        <v>25</v>
      </c>
      <c r="J27" s="24">
        <v>2500000</v>
      </c>
      <c r="K27" s="24">
        <v>2500000</v>
      </c>
      <c r="L27" s="26" t="s">
        <v>26</v>
      </c>
      <c r="M27" s="27"/>
      <c r="N27">
        <f t="shared" si="0"/>
        <v>0</v>
      </c>
    </row>
    <row r="28" customHeight="1" spans="1:14">
      <c r="A28" s="19">
        <v>21</v>
      </c>
      <c r="B28" s="19" t="s">
        <v>18</v>
      </c>
      <c r="C28" s="21" t="s">
        <v>19</v>
      </c>
      <c r="D28" s="21" t="s">
        <v>74</v>
      </c>
      <c r="E28" s="21" t="s">
        <v>75</v>
      </c>
      <c r="F28" s="21" t="s">
        <v>76</v>
      </c>
      <c r="G28" s="21" t="s">
        <v>77</v>
      </c>
      <c r="H28" s="22" t="s">
        <v>76</v>
      </c>
      <c r="I28" s="23" t="s">
        <v>78</v>
      </c>
      <c r="J28" s="24">
        <v>660000</v>
      </c>
      <c r="K28" s="24">
        <v>660000</v>
      </c>
      <c r="L28" s="24"/>
      <c r="M28" s="27"/>
      <c r="N28">
        <f t="shared" si="0"/>
        <v>0</v>
      </c>
    </row>
    <row r="29" customHeight="1" spans="1:14">
      <c r="A29" s="19">
        <v>22</v>
      </c>
      <c r="B29" s="19" t="s">
        <v>18</v>
      </c>
      <c r="C29" s="21" t="s">
        <v>19</v>
      </c>
      <c r="D29" s="21" t="s">
        <v>79</v>
      </c>
      <c r="E29" s="21" t="s">
        <v>80</v>
      </c>
      <c r="F29" s="36" t="s">
        <v>72</v>
      </c>
      <c r="G29" s="37" t="s">
        <v>77</v>
      </c>
      <c r="H29" s="22" t="s">
        <v>73</v>
      </c>
      <c r="I29" s="23" t="s">
        <v>78</v>
      </c>
      <c r="J29" s="24">
        <v>500000</v>
      </c>
      <c r="K29" s="24">
        <v>500000</v>
      </c>
      <c r="L29" s="24"/>
      <c r="M29" s="27"/>
      <c r="N29">
        <f t="shared" si="0"/>
        <v>0</v>
      </c>
    </row>
    <row r="30" s="5" customFormat="1" customHeight="1" spans="1:14">
      <c r="A30" s="19">
        <v>23</v>
      </c>
      <c r="B30" s="19" t="s">
        <v>18</v>
      </c>
      <c r="C30" s="21" t="s">
        <v>19</v>
      </c>
      <c r="D30" s="21" t="s">
        <v>81</v>
      </c>
      <c r="E30" s="21"/>
      <c r="F30" s="21" t="s">
        <v>72</v>
      </c>
      <c r="G30" s="37" t="s">
        <v>77</v>
      </c>
      <c r="H30" s="21" t="s">
        <v>82</v>
      </c>
      <c r="I30" s="23" t="s">
        <v>83</v>
      </c>
      <c r="J30" s="24"/>
      <c r="K30" s="38">
        <v>500000</v>
      </c>
      <c r="L30" s="26" t="s">
        <v>26</v>
      </c>
      <c r="M30" s="23" t="s">
        <v>84</v>
      </c>
      <c r="N30">
        <f t="shared" si="0"/>
        <v>-500000</v>
      </c>
    </row>
    <row r="31" s="5" customFormat="1" customHeight="1" spans="1:14">
      <c r="A31" s="19">
        <v>24</v>
      </c>
      <c r="B31" s="19" t="s">
        <v>18</v>
      </c>
      <c r="C31" s="21" t="s">
        <v>19</v>
      </c>
      <c r="D31" s="21" t="s">
        <v>85</v>
      </c>
      <c r="E31" s="21"/>
      <c r="F31" s="21" t="s">
        <v>72</v>
      </c>
      <c r="G31" s="37" t="s">
        <v>77</v>
      </c>
      <c r="H31" s="21" t="s">
        <v>82</v>
      </c>
      <c r="I31" s="23" t="s">
        <v>83</v>
      </c>
      <c r="J31" s="24"/>
      <c r="K31" s="38">
        <v>192000</v>
      </c>
      <c r="L31" s="26" t="s">
        <v>26</v>
      </c>
      <c r="M31" s="23" t="s">
        <v>84</v>
      </c>
      <c r="N31">
        <f t="shared" si="0"/>
        <v>-192000</v>
      </c>
    </row>
    <row r="32" s="5" customFormat="1" customHeight="1" spans="1:14">
      <c r="A32" s="19">
        <v>25</v>
      </c>
      <c r="B32" s="19" t="s">
        <v>18</v>
      </c>
      <c r="C32" s="21" t="s">
        <v>19</v>
      </c>
      <c r="D32" s="21" t="s">
        <v>86</v>
      </c>
      <c r="E32" s="21"/>
      <c r="F32" s="21" t="s">
        <v>72</v>
      </c>
      <c r="G32" s="37" t="s">
        <v>77</v>
      </c>
      <c r="H32" s="21" t="s">
        <v>82</v>
      </c>
      <c r="I32" s="23" t="s">
        <v>83</v>
      </c>
      <c r="J32" s="24"/>
      <c r="K32" s="38">
        <v>200000</v>
      </c>
      <c r="L32" s="26" t="s">
        <v>26</v>
      </c>
      <c r="M32" s="23" t="s">
        <v>84</v>
      </c>
      <c r="N32">
        <f t="shared" si="0"/>
        <v>-200000</v>
      </c>
    </row>
    <row r="33" s="5" customFormat="1" customHeight="1" spans="1:15">
      <c r="A33" s="19">
        <v>26</v>
      </c>
      <c r="B33" s="19" t="s">
        <v>18</v>
      </c>
      <c r="C33" s="21" t="s">
        <v>19</v>
      </c>
      <c r="D33" s="21" t="s">
        <v>87</v>
      </c>
      <c r="E33" s="21"/>
      <c r="F33" s="21" t="s">
        <v>72</v>
      </c>
      <c r="G33" s="37" t="s">
        <v>77</v>
      </c>
      <c r="H33" s="21" t="s">
        <v>82</v>
      </c>
      <c r="I33" s="23" t="s">
        <v>83</v>
      </c>
      <c r="J33" s="24"/>
      <c r="K33" s="38">
        <v>508000</v>
      </c>
      <c r="L33" s="26" t="s">
        <v>26</v>
      </c>
      <c r="M33" s="23" t="s">
        <v>84</v>
      </c>
      <c r="N33">
        <f t="shared" si="0"/>
        <v>-508000</v>
      </c>
    </row>
    <row r="34" s="4" customFormat="1" customHeight="1" spans="1:15">
      <c r="A34" s="28"/>
      <c r="B34" s="28"/>
      <c r="C34" s="29"/>
      <c r="D34" s="30" t="s">
        <v>88</v>
      </c>
      <c r="E34" s="29"/>
      <c r="F34" s="29"/>
      <c r="G34" s="29"/>
      <c r="H34" s="31"/>
      <c r="I34" s="32"/>
      <c r="J34" s="35">
        <f>SUM(J27:J29)</f>
        <v>3660000</v>
      </c>
      <c r="K34" s="35">
        <f>SUM(K27:K33)</f>
        <v>5060000</v>
      </c>
      <c r="L34" s="35"/>
      <c r="M34" s="32"/>
      <c r="N34">
        <f t="shared" si="0"/>
        <v>-1400000</v>
      </c>
    </row>
    <row r="35" customHeight="1" spans="1:15">
      <c r="A35" s="19">
        <v>27</v>
      </c>
      <c r="B35" s="19" t="s">
        <v>18</v>
      </c>
      <c r="C35" s="21" t="s">
        <v>19</v>
      </c>
      <c r="D35" s="21" t="s">
        <v>89</v>
      </c>
      <c r="E35" s="21" t="s">
        <v>90</v>
      </c>
      <c r="F35" s="21" t="s">
        <v>91</v>
      </c>
      <c r="G35" s="21" t="s">
        <v>77</v>
      </c>
      <c r="H35" s="22" t="s">
        <v>24</v>
      </c>
      <c r="I35" s="23" t="s">
        <v>25</v>
      </c>
      <c r="J35" s="38">
        <v>5000000</v>
      </c>
      <c r="K35" s="38">
        <v>0</v>
      </c>
      <c r="L35" s="26" t="s">
        <v>26</v>
      </c>
      <c r="M35" s="27" t="s">
        <v>92</v>
      </c>
      <c r="N35">
        <f t="shared" si="0"/>
        <v>5000000</v>
      </c>
    </row>
    <row r="36" customHeight="1" spans="1:15">
      <c r="A36" s="19">
        <v>28</v>
      </c>
      <c r="B36" s="19" t="s">
        <v>18</v>
      </c>
      <c r="C36" s="21" t="s">
        <v>19</v>
      </c>
      <c r="D36" s="21" t="s">
        <v>93</v>
      </c>
      <c r="E36" s="21" t="s">
        <v>94</v>
      </c>
      <c r="F36" s="21" t="s">
        <v>95</v>
      </c>
      <c r="G36" s="21" t="s">
        <v>77</v>
      </c>
      <c r="H36" s="22" t="s">
        <v>96</v>
      </c>
      <c r="I36" s="23" t="s">
        <v>25</v>
      </c>
      <c r="J36" s="24">
        <v>850000</v>
      </c>
      <c r="K36" s="24">
        <v>850000</v>
      </c>
      <c r="L36" s="26" t="s">
        <v>26</v>
      </c>
      <c r="M36" s="27"/>
      <c r="N36">
        <f t="shared" si="0"/>
        <v>0</v>
      </c>
    </row>
    <row r="37" customHeight="1" spans="1:15">
      <c r="A37" s="19">
        <v>29</v>
      </c>
      <c r="B37" s="19" t="s">
        <v>18</v>
      </c>
      <c r="C37" s="21" t="s">
        <v>19</v>
      </c>
      <c r="D37" s="21" t="s">
        <v>97</v>
      </c>
      <c r="E37" s="21" t="s">
        <v>98</v>
      </c>
      <c r="F37" s="21" t="s">
        <v>99</v>
      </c>
      <c r="G37" s="21" t="s">
        <v>77</v>
      </c>
      <c r="H37" s="22" t="s">
        <v>100</v>
      </c>
      <c r="I37" s="23" t="s">
        <v>78</v>
      </c>
      <c r="J37" s="38">
        <v>3500000</v>
      </c>
      <c r="K37" s="38">
        <v>2000000</v>
      </c>
      <c r="L37" s="24"/>
      <c r="M37" s="27" t="s">
        <v>101</v>
      </c>
      <c r="N37">
        <f t="shared" si="0"/>
        <v>1500000</v>
      </c>
    </row>
    <row r="38" s="5" customFormat="1" customHeight="1" spans="1:15">
      <c r="A38" s="19">
        <v>30</v>
      </c>
      <c r="B38" s="19" t="s">
        <v>18</v>
      </c>
      <c r="C38" s="21" t="s">
        <v>19</v>
      </c>
      <c r="D38" s="21" t="s">
        <v>102</v>
      </c>
      <c r="E38" s="21" t="s">
        <v>103</v>
      </c>
      <c r="F38" s="21" t="s">
        <v>104</v>
      </c>
      <c r="G38" s="21" t="s">
        <v>77</v>
      </c>
      <c r="H38" s="22" t="s">
        <v>105</v>
      </c>
      <c r="I38" s="23" t="s">
        <v>25</v>
      </c>
      <c r="J38" s="24">
        <v>30000000</v>
      </c>
      <c r="K38" s="24">
        <v>30000000</v>
      </c>
      <c r="L38" s="26" t="s">
        <v>26</v>
      </c>
      <c r="M38" s="23"/>
      <c r="N38">
        <f t="shared" si="0"/>
        <v>0</v>
      </c>
    </row>
    <row r="39" s="5" customFormat="1" customHeight="1" spans="1:15">
      <c r="A39" s="19">
        <v>31</v>
      </c>
      <c r="B39" s="19" t="s">
        <v>18</v>
      </c>
      <c r="C39" s="21" t="s">
        <v>19</v>
      </c>
      <c r="D39" s="21" t="s">
        <v>106</v>
      </c>
      <c r="E39" s="21" t="s">
        <v>107</v>
      </c>
      <c r="F39" s="21" t="s">
        <v>108</v>
      </c>
      <c r="G39" s="21" t="s">
        <v>77</v>
      </c>
      <c r="H39" s="22" t="s">
        <v>105</v>
      </c>
      <c r="I39" s="23"/>
      <c r="J39" s="24">
        <v>500000</v>
      </c>
      <c r="K39" s="24">
        <v>100000</v>
      </c>
      <c r="L39" s="26" t="s">
        <v>26</v>
      </c>
      <c r="M39" s="23"/>
      <c r="N39">
        <f t="shared" si="0"/>
        <v>400000</v>
      </c>
    </row>
    <row r="40" s="5" customFormat="1" customHeight="1" spans="1:15">
      <c r="A40" s="19">
        <v>32</v>
      </c>
      <c r="B40" s="19" t="s">
        <v>18</v>
      </c>
      <c r="C40" s="21" t="s">
        <v>19</v>
      </c>
      <c r="D40" s="21" t="s">
        <v>109</v>
      </c>
      <c r="E40" s="21"/>
      <c r="F40" s="21" t="s">
        <v>108</v>
      </c>
      <c r="G40" s="21" t="s">
        <v>77</v>
      </c>
      <c r="H40" s="21" t="s">
        <v>82</v>
      </c>
      <c r="I40" s="23" t="s">
        <v>83</v>
      </c>
      <c r="J40" s="24"/>
      <c r="K40" s="38">
        <v>2000000</v>
      </c>
      <c r="L40" s="26" t="s">
        <v>26</v>
      </c>
      <c r="M40" s="23" t="s">
        <v>84</v>
      </c>
      <c r="N40">
        <f t="shared" si="0"/>
        <v>-2000000</v>
      </c>
    </row>
    <row r="41" s="5" customFormat="1" customHeight="1" spans="1:15">
      <c r="A41" s="19">
        <v>33</v>
      </c>
      <c r="B41" s="19" t="s">
        <v>18</v>
      </c>
      <c r="C41" s="21" t="s">
        <v>19</v>
      </c>
      <c r="D41" s="21" t="s">
        <v>110</v>
      </c>
      <c r="E41" s="21"/>
      <c r="F41" s="21" t="s">
        <v>76</v>
      </c>
      <c r="G41" s="21" t="s">
        <v>77</v>
      </c>
      <c r="H41" s="21" t="s">
        <v>82</v>
      </c>
      <c r="I41" s="23" t="s">
        <v>83</v>
      </c>
      <c r="J41" s="24"/>
      <c r="K41" s="38">
        <v>460000</v>
      </c>
      <c r="L41" s="26" t="s">
        <v>26</v>
      </c>
      <c r="M41" s="23" t="s">
        <v>84</v>
      </c>
      <c r="N41">
        <f t="shared" si="0"/>
        <v>-460000</v>
      </c>
    </row>
    <row r="42" s="6" customFormat="1" customHeight="1" spans="1:15">
      <c r="A42" s="39"/>
      <c r="B42" s="39"/>
      <c r="C42" s="40"/>
      <c r="D42" s="41" t="s">
        <v>111</v>
      </c>
      <c r="E42" s="40"/>
      <c r="F42" s="40"/>
      <c r="G42" s="40"/>
      <c r="H42" s="42"/>
      <c r="I42" s="43"/>
      <c r="J42" s="44">
        <f>J43</f>
        <v>9000000</v>
      </c>
      <c r="K42" s="44">
        <f>K43</f>
        <v>9000000</v>
      </c>
      <c r="L42" s="45"/>
      <c r="M42" s="43"/>
      <c r="N42">
        <f t="shared" si="0"/>
        <v>0</v>
      </c>
    </row>
    <row r="43" customHeight="1" spans="1:15">
      <c r="A43" s="19">
        <v>34</v>
      </c>
      <c r="B43" s="19" t="s">
        <v>18</v>
      </c>
      <c r="C43" s="20" t="s">
        <v>112</v>
      </c>
      <c r="D43" s="21" t="s">
        <v>113</v>
      </c>
      <c r="E43" s="21" t="s">
        <v>114</v>
      </c>
      <c r="F43" s="21" t="s">
        <v>115</v>
      </c>
      <c r="G43" s="21" t="e">
        <f>VLOOKUP(E43,[1]Sheet1!$J$2:$O$42,6,0)</f>
        <v>#N/A</v>
      </c>
      <c r="H43" s="22" t="s">
        <v>100</v>
      </c>
      <c r="I43" s="23" t="s">
        <v>25</v>
      </c>
      <c r="J43" s="24">
        <v>9000000</v>
      </c>
      <c r="K43" s="24">
        <v>9000000</v>
      </c>
      <c r="L43" s="26" t="s">
        <v>26</v>
      </c>
      <c r="M43" s="27" t="s">
        <v>116</v>
      </c>
      <c r="N43">
        <f t="shared" si="0"/>
        <v>0</v>
      </c>
    </row>
    <row r="44" s="6" customFormat="1" customHeight="1" spans="1:15">
      <c r="A44" s="39"/>
      <c r="B44" s="39"/>
      <c r="C44" s="40"/>
      <c r="D44" s="41" t="s">
        <v>117</v>
      </c>
      <c r="E44" s="40"/>
      <c r="F44" s="40"/>
      <c r="G44" s="40"/>
      <c r="H44" s="42"/>
      <c r="I44" s="43"/>
      <c r="J44" s="44">
        <f>SUM(J45:J52)</f>
        <v>32620842.27</v>
      </c>
      <c r="K44" s="44">
        <f>SUM(K45:K52)</f>
        <v>24030842.27</v>
      </c>
      <c r="L44" s="45"/>
      <c r="M44" s="43"/>
      <c r="N44">
        <f>J44-K44+6490000</f>
        <v>15080000</v>
      </c>
    </row>
    <row r="45" s="5" customFormat="1" customHeight="1" spans="1:15">
      <c r="A45" s="19">
        <v>35</v>
      </c>
      <c r="B45" s="19" t="s">
        <v>18</v>
      </c>
      <c r="C45" s="20" t="s">
        <v>118</v>
      </c>
      <c r="D45" s="21" t="s">
        <v>119</v>
      </c>
      <c r="E45" s="21" t="s">
        <v>120</v>
      </c>
      <c r="F45" s="21" t="s">
        <v>121</v>
      </c>
      <c r="G45" s="21" t="e">
        <f>VLOOKUP(E45,[1]Sheet1!$J$2:$O$42,6,0)</f>
        <v>#N/A</v>
      </c>
      <c r="H45" s="22" t="s">
        <v>121</v>
      </c>
      <c r="I45" s="23" t="s">
        <v>78</v>
      </c>
      <c r="J45" s="24">
        <v>1500000</v>
      </c>
      <c r="K45" s="24">
        <v>1500000</v>
      </c>
      <c r="L45" s="24"/>
      <c r="M45" s="23"/>
      <c r="N45">
        <f t="shared" ref="N45:N59" si="1">J45-K45</f>
        <v>0</v>
      </c>
    </row>
    <row r="46" s="5" customFormat="1" customHeight="1" spans="1:15">
      <c r="A46" s="19">
        <v>36</v>
      </c>
      <c r="B46" s="19" t="s">
        <v>18</v>
      </c>
      <c r="C46" s="21" t="s">
        <v>118</v>
      </c>
      <c r="D46" s="36" t="s">
        <v>122</v>
      </c>
      <c r="E46" s="21" t="s">
        <v>123</v>
      </c>
      <c r="F46" s="21" t="s">
        <v>121</v>
      </c>
      <c r="G46" s="21" t="e">
        <f>VLOOKUP(E46,[1]Sheet1!$J$2:$O$42,6,0)</f>
        <v>#N/A</v>
      </c>
      <c r="H46" s="22" t="s">
        <v>121</v>
      </c>
      <c r="I46" s="23" t="s">
        <v>78</v>
      </c>
      <c r="J46" s="24">
        <v>1520842.27</v>
      </c>
      <c r="K46" s="24">
        <v>1520842.27</v>
      </c>
      <c r="L46" s="24"/>
      <c r="M46" s="23"/>
      <c r="N46">
        <f t="shared" si="1"/>
        <v>0</v>
      </c>
    </row>
    <row r="47" s="5" customFormat="1" customHeight="1" spans="1:15">
      <c r="A47" s="19">
        <v>37</v>
      </c>
      <c r="B47" s="19" t="s">
        <v>18</v>
      </c>
      <c r="C47" s="21" t="s">
        <v>118</v>
      </c>
      <c r="D47" s="36" t="s">
        <v>124</v>
      </c>
      <c r="E47" s="21" t="s">
        <v>125</v>
      </c>
      <c r="F47" s="21" t="s">
        <v>121</v>
      </c>
      <c r="G47" s="21" t="e">
        <f>VLOOKUP(E47,[1]Sheet1!$J$2:$O$42,6,0)</f>
        <v>#N/A</v>
      </c>
      <c r="H47" s="22" t="s">
        <v>121</v>
      </c>
      <c r="I47" s="23" t="s">
        <v>78</v>
      </c>
      <c r="J47" s="24">
        <v>3800000</v>
      </c>
      <c r="K47" s="24">
        <v>3800000</v>
      </c>
      <c r="L47" s="24"/>
      <c r="M47" s="23"/>
      <c r="N47">
        <f t="shared" si="1"/>
        <v>0</v>
      </c>
    </row>
    <row r="48" customHeight="1" spans="1:15">
      <c r="A48" s="19">
        <v>38</v>
      </c>
      <c r="B48" s="19" t="s">
        <v>18</v>
      </c>
      <c r="C48" s="21" t="s">
        <v>118</v>
      </c>
      <c r="D48" s="36" t="s">
        <v>126</v>
      </c>
      <c r="E48" s="21" t="s">
        <v>127</v>
      </c>
      <c r="F48" s="21" t="s">
        <v>128</v>
      </c>
      <c r="G48" s="21" t="e">
        <f>VLOOKUP(E48,[1]Sheet1!$J$2:$O$42,6,0)</f>
        <v>#N/A</v>
      </c>
      <c r="H48" s="22" t="s">
        <v>129</v>
      </c>
      <c r="I48" s="23" t="s">
        <v>25</v>
      </c>
      <c r="J48" s="38">
        <v>2000000</v>
      </c>
      <c r="K48" s="38">
        <v>3000000</v>
      </c>
      <c r="L48" s="26" t="s">
        <v>26</v>
      </c>
      <c r="M48" s="23" t="s">
        <v>84</v>
      </c>
      <c r="N48">
        <f t="shared" si="1"/>
        <v>-1000000</v>
      </c>
      <c r="O48" t="s">
        <v>130</v>
      </c>
    </row>
    <row r="49" customHeight="1" spans="1:14">
      <c r="A49" s="19">
        <v>39</v>
      </c>
      <c r="B49" s="19" t="s">
        <v>18</v>
      </c>
      <c r="C49" s="21" t="s">
        <v>118</v>
      </c>
      <c r="D49" s="36" t="s">
        <v>131</v>
      </c>
      <c r="E49" s="21" t="s">
        <v>132</v>
      </c>
      <c r="F49" s="21" t="s">
        <v>133</v>
      </c>
      <c r="G49" s="21" t="e">
        <f>VLOOKUP(E49,[1]Sheet1!$J$2:$O$42,6,0)</f>
        <v>#N/A</v>
      </c>
      <c r="H49" s="22" t="s">
        <v>134</v>
      </c>
      <c r="I49" s="23" t="s">
        <v>78</v>
      </c>
      <c r="J49" s="24">
        <v>3000000</v>
      </c>
      <c r="K49" s="24">
        <v>3000000</v>
      </c>
      <c r="L49" s="24"/>
      <c r="M49" s="27"/>
      <c r="N49">
        <f t="shared" si="1"/>
        <v>0</v>
      </c>
    </row>
    <row r="50" s="5" customFormat="1" customHeight="1" spans="1:14">
      <c r="A50" s="19">
        <v>40</v>
      </c>
      <c r="B50" s="19" t="s">
        <v>18</v>
      </c>
      <c r="C50" s="21" t="s">
        <v>118</v>
      </c>
      <c r="D50" s="36" t="s">
        <v>135</v>
      </c>
      <c r="E50" s="21" t="s">
        <v>136</v>
      </c>
      <c r="F50" s="21" t="s">
        <v>133</v>
      </c>
      <c r="G50" s="21" t="e">
        <f>VLOOKUP(E50,[1]Sheet1!$J$2:$O$42,6,0)</f>
        <v>#N/A</v>
      </c>
      <c r="H50" s="22" t="s">
        <v>137</v>
      </c>
      <c r="I50" s="23" t="s">
        <v>25</v>
      </c>
      <c r="J50" s="38">
        <v>20000000</v>
      </c>
      <c r="K50" s="38">
        <v>4000000</v>
      </c>
      <c r="L50" s="26" t="s">
        <v>26</v>
      </c>
      <c r="M50" s="23" t="s">
        <v>138</v>
      </c>
      <c r="N50">
        <f t="shared" si="1"/>
        <v>16000000</v>
      </c>
    </row>
    <row r="51" customHeight="1" spans="1:14">
      <c r="A51" s="19">
        <v>41</v>
      </c>
      <c r="B51" s="19" t="s">
        <v>18</v>
      </c>
      <c r="C51" s="21" t="s">
        <v>118</v>
      </c>
      <c r="D51" s="36" t="s">
        <v>139</v>
      </c>
      <c r="E51" s="21" t="s">
        <v>140</v>
      </c>
      <c r="F51" s="21" t="s">
        <v>141</v>
      </c>
      <c r="G51" s="21" t="e">
        <f>VLOOKUP(E51,[1]Sheet1!$J$2:$O$42,6,0)</f>
        <v>#N/A</v>
      </c>
      <c r="H51" s="22" t="s">
        <v>142</v>
      </c>
      <c r="I51" s="23" t="s">
        <v>78</v>
      </c>
      <c r="J51" s="24">
        <v>800000</v>
      </c>
      <c r="K51" s="24">
        <v>720000</v>
      </c>
      <c r="L51" s="24"/>
      <c r="M51" s="23" t="s">
        <v>143</v>
      </c>
      <c r="N51">
        <f t="shared" si="1"/>
        <v>80000</v>
      </c>
    </row>
    <row r="52" customHeight="1" spans="1:14">
      <c r="A52" s="19">
        <v>42</v>
      </c>
      <c r="B52" s="19" t="s">
        <v>18</v>
      </c>
      <c r="C52" s="21" t="s">
        <v>118</v>
      </c>
      <c r="D52" s="46" t="s">
        <v>144</v>
      </c>
      <c r="E52" s="27"/>
      <c r="F52" s="27" t="s">
        <v>145</v>
      </c>
      <c r="G52" s="46" t="s">
        <v>23</v>
      </c>
      <c r="H52" s="47"/>
      <c r="I52" s="23" t="s">
        <v>25</v>
      </c>
      <c r="J52" s="24"/>
      <c r="K52" s="24">
        <v>6490000</v>
      </c>
      <c r="L52" s="46" t="s">
        <v>26</v>
      </c>
      <c r="M52" s="27" t="s">
        <v>146</v>
      </c>
      <c r="N52">
        <f t="shared" si="1"/>
        <v>-6490000</v>
      </c>
    </row>
    <row r="53" s="6" customFormat="1" customHeight="1" spans="1:14">
      <c r="A53" s="43"/>
      <c r="B53" s="39"/>
      <c r="C53" s="40"/>
      <c r="D53" s="39" t="s">
        <v>147</v>
      </c>
      <c r="E53" s="43"/>
      <c r="F53" s="43"/>
      <c r="G53" s="39"/>
      <c r="H53" s="42"/>
      <c r="I53" s="43"/>
      <c r="J53" s="44">
        <f>SUM(J54:J59)</f>
        <v>58779157.73</v>
      </c>
      <c r="K53" s="44">
        <f>SUM(K54:K61)</f>
        <v>66931157.73</v>
      </c>
      <c r="L53" s="39"/>
      <c r="M53" s="43"/>
      <c r="N53">
        <f t="shared" si="1"/>
        <v>-8152000</v>
      </c>
    </row>
    <row r="54" customHeight="1" spans="1:14">
      <c r="A54" s="19">
        <v>43</v>
      </c>
      <c r="B54" s="19" t="s">
        <v>18</v>
      </c>
      <c r="C54" s="20" t="s">
        <v>148</v>
      </c>
      <c r="D54" s="21" t="s">
        <v>149</v>
      </c>
      <c r="E54" s="21" t="s">
        <v>150</v>
      </c>
      <c r="F54" s="21" t="s">
        <v>151</v>
      </c>
      <c r="G54" s="21" t="e">
        <f>VLOOKUP(E54,[1]Sheet1!$J$2:$O$42,6,0)</f>
        <v>#N/A</v>
      </c>
      <c r="H54" s="22" t="s">
        <v>151</v>
      </c>
      <c r="I54" s="23" t="s">
        <v>25</v>
      </c>
      <c r="J54" s="24">
        <v>800000</v>
      </c>
      <c r="K54" s="24">
        <v>800000</v>
      </c>
      <c r="L54" s="26" t="s">
        <v>26</v>
      </c>
      <c r="M54" s="27"/>
      <c r="N54">
        <f t="shared" si="1"/>
        <v>0</v>
      </c>
    </row>
    <row r="55" s="5" customFormat="1" customHeight="1" spans="1:14">
      <c r="A55" s="19">
        <v>44</v>
      </c>
      <c r="B55" s="19" t="s">
        <v>18</v>
      </c>
      <c r="C55" s="21" t="s">
        <v>148</v>
      </c>
      <c r="D55" s="36" t="s">
        <v>152</v>
      </c>
      <c r="E55" s="21" t="s">
        <v>153</v>
      </c>
      <c r="F55" s="21" t="s">
        <v>152</v>
      </c>
      <c r="G55" s="21" t="e">
        <f>VLOOKUP(E55,[1]Sheet1!$J$2:$O$42,6,0)</f>
        <v>#N/A</v>
      </c>
      <c r="H55" s="22" t="s">
        <v>105</v>
      </c>
      <c r="I55" s="23" t="s">
        <v>25</v>
      </c>
      <c r="J55" s="24">
        <v>1000000</v>
      </c>
      <c r="K55" s="38">
        <v>2130000</v>
      </c>
      <c r="L55" s="26" t="s">
        <v>26</v>
      </c>
      <c r="M55" s="23" t="s">
        <v>84</v>
      </c>
      <c r="N55">
        <f t="shared" si="1"/>
        <v>-1130000</v>
      </c>
    </row>
    <row r="56" s="5" customFormat="1" customHeight="1" spans="1:14">
      <c r="A56" s="19">
        <v>45</v>
      </c>
      <c r="B56" s="19" t="s">
        <v>18</v>
      </c>
      <c r="C56" s="21" t="s">
        <v>148</v>
      </c>
      <c r="D56" s="21" t="s">
        <v>154</v>
      </c>
      <c r="E56" s="21" t="s">
        <v>155</v>
      </c>
      <c r="F56" s="21" t="s">
        <v>154</v>
      </c>
      <c r="G56" s="21" t="e">
        <f>VLOOKUP(E56,[1]Sheet1!$J$2:$O$42,6,0)</f>
        <v>#N/A</v>
      </c>
      <c r="H56" s="22" t="s">
        <v>156</v>
      </c>
      <c r="I56" s="23"/>
      <c r="J56" s="24">
        <v>280000</v>
      </c>
      <c r="K56" s="24">
        <v>280000</v>
      </c>
      <c r="L56" s="24"/>
      <c r="M56" s="23"/>
      <c r="N56">
        <f t="shared" si="1"/>
        <v>0</v>
      </c>
    </row>
    <row r="57" s="5" customFormat="1" customHeight="1" spans="1:14">
      <c r="A57" s="19">
        <v>46</v>
      </c>
      <c r="B57" s="19"/>
      <c r="C57" s="21"/>
      <c r="D57" s="21" t="s">
        <v>157</v>
      </c>
      <c r="E57" s="21"/>
      <c r="F57" s="21" t="s">
        <v>158</v>
      </c>
      <c r="G57" s="36" t="s">
        <v>77</v>
      </c>
      <c r="H57" s="21" t="s">
        <v>159</v>
      </c>
      <c r="I57" s="23" t="s">
        <v>83</v>
      </c>
      <c r="J57" s="24"/>
      <c r="K57" s="38">
        <v>772000</v>
      </c>
      <c r="L57" s="26" t="s">
        <v>26</v>
      </c>
      <c r="M57" s="23" t="s">
        <v>84</v>
      </c>
      <c r="N57">
        <f t="shared" si="1"/>
        <v>-772000</v>
      </c>
    </row>
    <row r="58" customHeight="1" spans="1:14">
      <c r="A58" s="19">
        <v>47</v>
      </c>
      <c r="B58" s="19" t="s">
        <v>18</v>
      </c>
      <c r="C58" s="21" t="s">
        <v>148</v>
      </c>
      <c r="D58" s="21" t="s">
        <v>160</v>
      </c>
      <c r="E58" s="21" t="s">
        <v>161</v>
      </c>
      <c r="F58" s="21" t="s">
        <v>158</v>
      </c>
      <c r="G58" s="21" t="e">
        <f>VLOOKUP(E58,[1]Sheet1!$J$2:$O$42,6,0)</f>
        <v>#N/A</v>
      </c>
      <c r="H58" s="22" t="s">
        <v>156</v>
      </c>
      <c r="I58" s="23" t="s">
        <v>25</v>
      </c>
      <c r="J58" s="24">
        <v>1430000</v>
      </c>
      <c r="K58" s="24">
        <v>1430000</v>
      </c>
      <c r="L58" s="26" t="s">
        <v>26</v>
      </c>
      <c r="M58" s="27"/>
      <c r="N58">
        <f t="shared" si="1"/>
        <v>0</v>
      </c>
    </row>
    <row r="59" s="5" customFormat="1" customHeight="1" spans="1:14">
      <c r="A59" s="19">
        <v>48</v>
      </c>
      <c r="B59" s="19" t="s">
        <v>18</v>
      </c>
      <c r="C59" s="21" t="s">
        <v>148</v>
      </c>
      <c r="D59" s="21" t="s">
        <v>162</v>
      </c>
      <c r="E59" s="21" t="s">
        <v>163</v>
      </c>
      <c r="F59" s="21" t="s">
        <v>164</v>
      </c>
      <c r="G59" s="21" t="e">
        <f>VLOOKUP(E59,[1]Sheet1!$J$2:$O$42,6,0)</f>
        <v>#N/A</v>
      </c>
      <c r="H59" s="22" t="s">
        <v>164</v>
      </c>
      <c r="I59" s="23" t="s">
        <v>25</v>
      </c>
      <c r="J59" s="24">
        <v>55269157.73</v>
      </c>
      <c r="K59" s="24">
        <v>55269157.73</v>
      </c>
      <c r="L59" s="26" t="s">
        <v>26</v>
      </c>
      <c r="M59" s="23"/>
      <c r="N59">
        <f t="shared" si="1"/>
        <v>0</v>
      </c>
    </row>
    <row r="60" s="5" customFormat="1" ht="46" spans="1:14">
      <c r="A60" s="19">
        <v>49</v>
      </c>
      <c r="B60" s="19" t="s">
        <v>18</v>
      </c>
      <c r="C60" s="21" t="s">
        <v>148</v>
      </c>
      <c r="D60" s="21" t="s">
        <v>165</v>
      </c>
      <c r="E60" s="21"/>
      <c r="F60" s="21" t="s">
        <v>158</v>
      </c>
      <c r="G60" s="21" t="s">
        <v>77</v>
      </c>
      <c r="H60" s="22" t="s">
        <v>156</v>
      </c>
      <c r="I60" s="23"/>
      <c r="J60" s="24"/>
      <c r="K60" s="38">
        <v>3450000</v>
      </c>
      <c r="L60" s="26"/>
      <c r="M60" s="23" t="s">
        <v>84</v>
      </c>
      <c r="N60"/>
    </row>
    <row r="61" s="5" customFormat="1" ht="27" customHeight="1" spans="1:14">
      <c r="A61" s="19">
        <v>50</v>
      </c>
      <c r="B61" s="19" t="s">
        <v>18</v>
      </c>
      <c r="C61" s="21" t="s">
        <v>148</v>
      </c>
      <c r="D61" s="36" t="s">
        <v>156</v>
      </c>
      <c r="E61" s="21"/>
      <c r="F61" s="36" t="s">
        <v>166</v>
      </c>
      <c r="G61" s="36" t="s">
        <v>77</v>
      </c>
      <c r="H61" s="22" t="s">
        <v>156</v>
      </c>
      <c r="I61" s="23" t="s">
        <v>83</v>
      </c>
      <c r="J61" s="24"/>
      <c r="K61" s="38">
        <v>2800000</v>
      </c>
      <c r="L61" s="26"/>
      <c r="M61" s="23" t="s">
        <v>84</v>
      </c>
      <c r="N61"/>
    </row>
    <row r="62" s="6" customFormat="1" customHeight="1" spans="1:14">
      <c r="A62" s="39"/>
      <c r="B62" s="39"/>
      <c r="C62" s="40"/>
      <c r="D62" s="41" t="s">
        <v>167</v>
      </c>
      <c r="E62" s="40"/>
      <c r="F62" s="40"/>
      <c r="G62" s="40"/>
      <c r="H62" s="42"/>
      <c r="I62" s="43"/>
      <c r="J62" s="44">
        <f>SUM(J63:J66)</f>
        <v>10000000</v>
      </c>
      <c r="K62" s="44">
        <f>SUM(K63:K83)</f>
        <v>50080000</v>
      </c>
      <c r="L62" s="45"/>
      <c r="M62" s="43"/>
      <c r="N62">
        <f t="shared" ref="N62:N83" si="2">J62-K62</f>
        <v>-40080000</v>
      </c>
    </row>
    <row r="63" ht="48" customHeight="1" spans="1:14">
      <c r="A63" s="19">
        <v>51</v>
      </c>
      <c r="B63" s="19" t="s">
        <v>18</v>
      </c>
      <c r="C63" s="20" t="s">
        <v>168</v>
      </c>
      <c r="D63" s="21" t="s">
        <v>169</v>
      </c>
      <c r="E63" s="21" t="s">
        <v>170</v>
      </c>
      <c r="F63" s="21" t="s">
        <v>171</v>
      </c>
      <c r="G63" s="21" t="e">
        <f>VLOOKUP(E63,[1]Sheet1!$J$2:$O$42,6,0)</f>
        <v>#N/A</v>
      </c>
      <c r="H63" s="22" t="s">
        <v>172</v>
      </c>
      <c r="I63" s="23" t="s">
        <v>25</v>
      </c>
      <c r="J63" s="38">
        <v>10000000</v>
      </c>
      <c r="K63" s="38">
        <v>0</v>
      </c>
      <c r="L63" s="26" t="s">
        <v>26</v>
      </c>
      <c r="M63" s="48" t="s">
        <v>173</v>
      </c>
      <c r="N63">
        <f t="shared" si="2"/>
        <v>10000000</v>
      </c>
    </row>
    <row r="64" customHeight="1" spans="1:14">
      <c r="A64" s="19">
        <v>52</v>
      </c>
      <c r="B64" s="49" t="s">
        <v>18</v>
      </c>
      <c r="C64" s="36" t="s">
        <v>168</v>
      </c>
      <c r="D64" s="21" t="s">
        <v>174</v>
      </c>
      <c r="E64" s="49" t="s">
        <v>175</v>
      </c>
      <c r="F64" s="21" t="s">
        <v>171</v>
      </c>
      <c r="G64" s="21" t="s">
        <v>23</v>
      </c>
      <c r="H64" s="22"/>
      <c r="I64" s="23" t="s">
        <v>25</v>
      </c>
      <c r="J64" s="27"/>
      <c r="K64" s="38">
        <v>16170000</v>
      </c>
      <c r="L64" s="26" t="s">
        <v>26</v>
      </c>
      <c r="M64" s="23" t="s">
        <v>84</v>
      </c>
      <c r="N64">
        <f t="shared" si="2"/>
        <v>-16170000</v>
      </c>
    </row>
    <row r="65" ht="39" customHeight="1" spans="1:14">
      <c r="A65" s="19">
        <v>53</v>
      </c>
      <c r="B65" s="49" t="s">
        <v>18</v>
      </c>
      <c r="C65" s="36" t="s">
        <v>168</v>
      </c>
      <c r="D65" s="21" t="s">
        <v>176</v>
      </c>
      <c r="E65" s="49" t="s">
        <v>177</v>
      </c>
      <c r="F65" s="21" t="s">
        <v>171</v>
      </c>
      <c r="G65" s="21" t="s">
        <v>23</v>
      </c>
      <c r="H65" s="22"/>
      <c r="I65" s="23" t="s">
        <v>25</v>
      </c>
      <c r="J65" s="27"/>
      <c r="K65" s="38">
        <v>2598000</v>
      </c>
      <c r="L65" s="26" t="s">
        <v>26</v>
      </c>
      <c r="M65" s="23" t="s">
        <v>84</v>
      </c>
      <c r="N65">
        <f t="shared" si="2"/>
        <v>-2598000</v>
      </c>
    </row>
    <row r="66" spans="1:14">
      <c r="A66" s="19">
        <v>54</v>
      </c>
      <c r="B66" s="50" t="s">
        <v>18</v>
      </c>
      <c r="C66" s="36" t="s">
        <v>168</v>
      </c>
      <c r="D66" s="21" t="s">
        <v>178</v>
      </c>
      <c r="E66" s="50" t="s">
        <v>179</v>
      </c>
      <c r="F66" s="21" t="s">
        <v>171</v>
      </c>
      <c r="G66" s="21" t="s">
        <v>23</v>
      </c>
      <c r="H66" s="22"/>
      <c r="I66" s="51" t="s">
        <v>180</v>
      </c>
      <c r="J66" s="27"/>
      <c r="K66" s="38">
        <v>1716600</v>
      </c>
      <c r="L66" s="26" t="s">
        <v>26</v>
      </c>
      <c r="M66" s="23" t="s">
        <v>84</v>
      </c>
      <c r="N66">
        <f t="shared" si="2"/>
        <v>-1716600</v>
      </c>
    </row>
    <row r="67" customHeight="1" spans="1:14">
      <c r="A67" s="19">
        <v>55</v>
      </c>
      <c r="B67" s="49" t="s">
        <v>18</v>
      </c>
      <c r="C67" s="36" t="s">
        <v>168</v>
      </c>
      <c r="D67" s="21" t="s">
        <v>181</v>
      </c>
      <c r="E67" s="49" t="s">
        <v>182</v>
      </c>
      <c r="F67" s="21" t="s">
        <v>171</v>
      </c>
      <c r="G67" s="21" t="s">
        <v>23</v>
      </c>
      <c r="H67" s="22"/>
      <c r="I67" s="51" t="s">
        <v>180</v>
      </c>
      <c r="J67" s="27"/>
      <c r="K67" s="38">
        <v>1701000</v>
      </c>
      <c r="L67" s="26" t="s">
        <v>26</v>
      </c>
      <c r="M67" s="23" t="s">
        <v>84</v>
      </c>
      <c r="N67">
        <f t="shared" si="2"/>
        <v>-1701000</v>
      </c>
    </row>
    <row r="68" customHeight="1" spans="1:14">
      <c r="A68" s="19">
        <v>56</v>
      </c>
      <c r="B68" s="49" t="s">
        <v>18</v>
      </c>
      <c r="C68" s="36" t="s">
        <v>168</v>
      </c>
      <c r="D68" s="21" t="s">
        <v>183</v>
      </c>
      <c r="E68" s="49" t="s">
        <v>184</v>
      </c>
      <c r="F68" s="21" t="s">
        <v>171</v>
      </c>
      <c r="G68" s="21" t="s">
        <v>23</v>
      </c>
      <c r="H68" s="22"/>
      <c r="I68" s="51" t="s">
        <v>180</v>
      </c>
      <c r="J68" s="27"/>
      <c r="K68" s="38">
        <v>884400</v>
      </c>
      <c r="L68" s="26" t="s">
        <v>26</v>
      </c>
      <c r="M68" s="23" t="s">
        <v>84</v>
      </c>
      <c r="N68">
        <f t="shared" si="2"/>
        <v>-884400</v>
      </c>
    </row>
    <row r="69" customHeight="1" spans="1:14">
      <c r="A69" s="19">
        <v>57</v>
      </c>
      <c r="B69" s="49" t="s">
        <v>18</v>
      </c>
      <c r="C69" s="36" t="s">
        <v>168</v>
      </c>
      <c r="D69" s="21" t="s">
        <v>185</v>
      </c>
      <c r="E69" s="49" t="s">
        <v>186</v>
      </c>
      <c r="F69" s="21" t="s">
        <v>171</v>
      </c>
      <c r="G69" s="21" t="s">
        <v>23</v>
      </c>
      <c r="H69" s="22"/>
      <c r="I69" s="51" t="s">
        <v>180</v>
      </c>
      <c r="J69" s="27"/>
      <c r="K69" s="38">
        <v>440400</v>
      </c>
      <c r="L69" s="26" t="s">
        <v>26</v>
      </c>
      <c r="M69" s="23" t="s">
        <v>84</v>
      </c>
      <c r="N69">
        <f t="shared" si="2"/>
        <v>-440400</v>
      </c>
    </row>
    <row r="70" customHeight="1" spans="1:14">
      <c r="A70" s="19">
        <v>58</v>
      </c>
      <c r="B70" s="49" t="s">
        <v>18</v>
      </c>
      <c r="C70" s="36" t="s">
        <v>168</v>
      </c>
      <c r="D70" s="21" t="s">
        <v>187</v>
      </c>
      <c r="E70" s="49" t="s">
        <v>188</v>
      </c>
      <c r="F70" s="21" t="s">
        <v>171</v>
      </c>
      <c r="G70" s="21" t="s">
        <v>23</v>
      </c>
      <c r="H70" s="22"/>
      <c r="I70" s="51" t="s">
        <v>180</v>
      </c>
      <c r="J70" s="27"/>
      <c r="K70" s="38">
        <v>220000</v>
      </c>
      <c r="L70" s="26" t="s">
        <v>26</v>
      </c>
      <c r="M70" s="23" t="s">
        <v>84</v>
      </c>
      <c r="N70">
        <f t="shared" si="2"/>
        <v>-220000</v>
      </c>
    </row>
    <row r="71" customHeight="1" spans="1:14">
      <c r="A71" s="19">
        <v>59</v>
      </c>
      <c r="B71" s="49" t="s">
        <v>18</v>
      </c>
      <c r="C71" s="36" t="s">
        <v>168</v>
      </c>
      <c r="D71" s="21" t="s">
        <v>189</v>
      </c>
      <c r="E71" s="49" t="s">
        <v>190</v>
      </c>
      <c r="F71" s="21" t="s">
        <v>171</v>
      </c>
      <c r="G71" s="21" t="s">
        <v>23</v>
      </c>
      <c r="H71" s="22"/>
      <c r="I71" s="51" t="s">
        <v>180</v>
      </c>
      <c r="J71" s="27"/>
      <c r="K71" s="38">
        <v>1840800</v>
      </c>
      <c r="L71" s="26" t="s">
        <v>26</v>
      </c>
      <c r="M71" s="23" t="s">
        <v>84</v>
      </c>
      <c r="N71">
        <f t="shared" si="2"/>
        <v>-1840800</v>
      </c>
    </row>
    <row r="72" customHeight="1" spans="1:14">
      <c r="A72" s="19">
        <v>60</v>
      </c>
      <c r="B72" s="49" t="s">
        <v>18</v>
      </c>
      <c r="C72" s="36" t="s">
        <v>168</v>
      </c>
      <c r="D72" s="21" t="s">
        <v>191</v>
      </c>
      <c r="E72" s="49" t="s">
        <v>192</v>
      </c>
      <c r="F72" s="21" t="s">
        <v>171</v>
      </c>
      <c r="G72" s="21" t="s">
        <v>23</v>
      </c>
      <c r="H72" s="22"/>
      <c r="I72" s="51" t="s">
        <v>180</v>
      </c>
      <c r="J72" s="27"/>
      <c r="K72" s="38">
        <v>3485400</v>
      </c>
      <c r="L72" s="26" t="s">
        <v>26</v>
      </c>
      <c r="M72" s="23" t="s">
        <v>84</v>
      </c>
      <c r="N72">
        <f t="shared" si="2"/>
        <v>-3485400</v>
      </c>
    </row>
    <row r="73" customHeight="1" spans="1:14">
      <c r="A73" s="19">
        <v>61</v>
      </c>
      <c r="B73" s="49" t="s">
        <v>18</v>
      </c>
      <c r="C73" s="36" t="s">
        <v>168</v>
      </c>
      <c r="D73" s="21" t="s">
        <v>193</v>
      </c>
      <c r="E73" s="49" t="s">
        <v>194</v>
      </c>
      <c r="F73" s="21" t="s">
        <v>171</v>
      </c>
      <c r="G73" s="21" t="s">
        <v>23</v>
      </c>
      <c r="H73" s="22"/>
      <c r="I73" s="51" t="s">
        <v>180</v>
      </c>
      <c r="J73" s="27"/>
      <c r="K73" s="38">
        <v>3226800</v>
      </c>
      <c r="L73" s="26" t="s">
        <v>26</v>
      </c>
      <c r="M73" s="23" t="s">
        <v>84</v>
      </c>
      <c r="N73">
        <f t="shared" si="2"/>
        <v>-3226800</v>
      </c>
    </row>
    <row r="74" customHeight="1" spans="1:14">
      <c r="A74" s="19">
        <v>62</v>
      </c>
      <c r="B74" s="49" t="s">
        <v>18</v>
      </c>
      <c r="C74" s="36" t="s">
        <v>168</v>
      </c>
      <c r="D74" s="21" t="s">
        <v>195</v>
      </c>
      <c r="E74" s="49" t="s">
        <v>196</v>
      </c>
      <c r="F74" s="21" t="s">
        <v>171</v>
      </c>
      <c r="G74" s="21" t="s">
        <v>23</v>
      </c>
      <c r="H74" s="22"/>
      <c r="I74" s="51" t="s">
        <v>180</v>
      </c>
      <c r="J74" s="27"/>
      <c r="K74" s="38">
        <v>1848000</v>
      </c>
      <c r="L74" s="26" t="s">
        <v>26</v>
      </c>
      <c r="M74" s="23" t="s">
        <v>84</v>
      </c>
      <c r="N74">
        <f t="shared" si="2"/>
        <v>-1848000</v>
      </c>
    </row>
    <row r="75" customHeight="1" spans="1:14">
      <c r="A75" s="19">
        <v>63</v>
      </c>
      <c r="B75" s="49" t="s">
        <v>18</v>
      </c>
      <c r="C75" s="36" t="s">
        <v>168</v>
      </c>
      <c r="D75" s="21" t="s">
        <v>197</v>
      </c>
      <c r="E75" s="49" t="s">
        <v>198</v>
      </c>
      <c r="F75" s="21" t="s">
        <v>171</v>
      </c>
      <c r="G75" s="21" t="s">
        <v>23</v>
      </c>
      <c r="H75" s="22"/>
      <c r="I75" s="51" t="s">
        <v>180</v>
      </c>
      <c r="J75" s="27"/>
      <c r="K75" s="38">
        <v>5675400</v>
      </c>
      <c r="L75" s="26" t="s">
        <v>26</v>
      </c>
      <c r="M75" s="23" t="s">
        <v>84</v>
      </c>
      <c r="N75">
        <f t="shared" si="2"/>
        <v>-5675400</v>
      </c>
    </row>
    <row r="76" customHeight="1" spans="1:14">
      <c r="A76" s="19">
        <v>64</v>
      </c>
      <c r="B76" s="49" t="s">
        <v>18</v>
      </c>
      <c r="C76" s="36" t="s">
        <v>168</v>
      </c>
      <c r="D76" s="21" t="s">
        <v>199</v>
      </c>
      <c r="E76" s="49" t="s">
        <v>200</v>
      </c>
      <c r="F76" s="21" t="s">
        <v>171</v>
      </c>
      <c r="G76" s="21" t="s">
        <v>23</v>
      </c>
      <c r="H76" s="22"/>
      <c r="I76" s="51" t="s">
        <v>180</v>
      </c>
      <c r="J76" s="27"/>
      <c r="K76" s="38">
        <v>1819800</v>
      </c>
      <c r="L76" s="26" t="s">
        <v>26</v>
      </c>
      <c r="M76" s="23" t="s">
        <v>84</v>
      </c>
      <c r="N76">
        <f t="shared" si="2"/>
        <v>-1819800</v>
      </c>
    </row>
    <row r="77" customHeight="1" spans="1:14">
      <c r="A77" s="19">
        <v>65</v>
      </c>
      <c r="B77" s="49" t="s">
        <v>18</v>
      </c>
      <c r="C77" s="36" t="s">
        <v>168</v>
      </c>
      <c r="D77" s="21" t="s">
        <v>201</v>
      </c>
      <c r="E77" s="49" t="s">
        <v>202</v>
      </c>
      <c r="F77" s="21" t="s">
        <v>171</v>
      </c>
      <c r="G77" s="21" t="s">
        <v>23</v>
      </c>
      <c r="H77" s="22"/>
      <c r="I77" s="51" t="s">
        <v>180</v>
      </c>
      <c r="J77" s="27"/>
      <c r="K77" s="38">
        <v>1654200</v>
      </c>
      <c r="L77" s="26" t="s">
        <v>26</v>
      </c>
      <c r="M77" s="23" t="s">
        <v>84</v>
      </c>
      <c r="N77">
        <f t="shared" si="2"/>
        <v>-1654200</v>
      </c>
    </row>
    <row r="78" customHeight="1" spans="1:14">
      <c r="A78" s="19">
        <v>66</v>
      </c>
      <c r="B78" s="49" t="s">
        <v>18</v>
      </c>
      <c r="C78" s="36" t="s">
        <v>168</v>
      </c>
      <c r="D78" s="21" t="s">
        <v>203</v>
      </c>
      <c r="E78" s="49" t="s">
        <v>204</v>
      </c>
      <c r="F78" s="21" t="s">
        <v>171</v>
      </c>
      <c r="G78" s="21" t="s">
        <v>23</v>
      </c>
      <c r="H78" s="22"/>
      <c r="I78" s="51" t="s">
        <v>180</v>
      </c>
      <c r="J78" s="27"/>
      <c r="K78" s="38">
        <v>427200</v>
      </c>
      <c r="L78" s="26" t="s">
        <v>26</v>
      </c>
      <c r="M78" s="23" t="s">
        <v>84</v>
      </c>
      <c r="N78">
        <f t="shared" si="2"/>
        <v>-427200</v>
      </c>
    </row>
    <row r="79" customHeight="1" spans="1:14">
      <c r="A79" s="19">
        <v>67</v>
      </c>
      <c r="B79" s="49" t="s">
        <v>18</v>
      </c>
      <c r="C79" s="36" t="s">
        <v>168</v>
      </c>
      <c r="D79" s="21" t="s">
        <v>205</v>
      </c>
      <c r="E79" s="49" t="s">
        <v>206</v>
      </c>
      <c r="F79" s="21" t="s">
        <v>171</v>
      </c>
      <c r="G79" s="21" t="s">
        <v>23</v>
      </c>
      <c r="H79" s="22"/>
      <c r="I79" s="51" t="s">
        <v>180</v>
      </c>
      <c r="J79" s="27"/>
      <c r="K79" s="38">
        <v>1792200</v>
      </c>
      <c r="L79" s="26" t="s">
        <v>26</v>
      </c>
      <c r="M79" s="23" t="s">
        <v>84</v>
      </c>
      <c r="N79">
        <f t="shared" si="2"/>
        <v>-1792200</v>
      </c>
    </row>
    <row r="80" customHeight="1" spans="1:14">
      <c r="A80" s="19">
        <v>68</v>
      </c>
      <c r="B80" s="49" t="s">
        <v>18</v>
      </c>
      <c r="C80" s="36" t="s">
        <v>168</v>
      </c>
      <c r="D80" s="21" t="s">
        <v>207</v>
      </c>
      <c r="E80" s="49" t="s">
        <v>208</v>
      </c>
      <c r="F80" s="21" t="s">
        <v>171</v>
      </c>
      <c r="G80" s="21" t="s">
        <v>23</v>
      </c>
      <c r="H80" s="22"/>
      <c r="I80" s="51" t="s">
        <v>180</v>
      </c>
      <c r="J80" s="27"/>
      <c r="K80" s="38">
        <v>475200</v>
      </c>
      <c r="L80" s="26" t="s">
        <v>26</v>
      </c>
      <c r="M80" s="23" t="s">
        <v>84</v>
      </c>
      <c r="N80">
        <f t="shared" si="2"/>
        <v>-475200</v>
      </c>
    </row>
    <row r="81" customHeight="1" spans="1:14">
      <c r="A81" s="19">
        <v>69</v>
      </c>
      <c r="B81" s="49" t="s">
        <v>18</v>
      </c>
      <c r="C81" s="36" t="s">
        <v>168</v>
      </c>
      <c r="D81" s="21" t="s">
        <v>209</v>
      </c>
      <c r="E81" s="49" t="s">
        <v>210</v>
      </c>
      <c r="F81" s="21" t="s">
        <v>171</v>
      </c>
      <c r="G81" s="21" t="s">
        <v>23</v>
      </c>
      <c r="H81" s="22"/>
      <c r="I81" s="51" t="s">
        <v>180</v>
      </c>
      <c r="J81" s="27"/>
      <c r="K81" s="38">
        <v>1297200</v>
      </c>
      <c r="L81" s="26" t="s">
        <v>26</v>
      </c>
      <c r="M81" s="23" t="s">
        <v>84</v>
      </c>
      <c r="N81">
        <f t="shared" si="2"/>
        <v>-1297200</v>
      </c>
    </row>
    <row r="82" customHeight="1" spans="1:14">
      <c r="A82" s="19">
        <v>70</v>
      </c>
      <c r="B82" s="49" t="s">
        <v>18</v>
      </c>
      <c r="C82" s="36" t="s">
        <v>168</v>
      </c>
      <c r="D82" s="21" t="s">
        <v>211</v>
      </c>
      <c r="E82" s="49" t="s">
        <v>212</v>
      </c>
      <c r="F82" s="21" t="s">
        <v>171</v>
      </c>
      <c r="G82" s="21" t="s">
        <v>23</v>
      </c>
      <c r="H82" s="22"/>
      <c r="I82" s="51" t="s">
        <v>180</v>
      </c>
      <c r="J82" s="27"/>
      <c r="K82" s="38">
        <v>1856400</v>
      </c>
      <c r="L82" s="26" t="s">
        <v>26</v>
      </c>
      <c r="M82" s="23" t="s">
        <v>84</v>
      </c>
      <c r="N82">
        <f t="shared" si="2"/>
        <v>-1856400</v>
      </c>
    </row>
    <row r="83" customHeight="1" spans="1:14">
      <c r="A83" s="19">
        <v>71</v>
      </c>
      <c r="B83" s="49" t="s">
        <v>18</v>
      </c>
      <c r="C83" s="36" t="s">
        <v>168</v>
      </c>
      <c r="D83" s="21" t="s">
        <v>213</v>
      </c>
      <c r="E83" s="49" t="s">
        <v>214</v>
      </c>
      <c r="F83" s="21" t="s">
        <v>171</v>
      </c>
      <c r="G83" s="21" t="s">
        <v>23</v>
      </c>
      <c r="H83" s="22"/>
      <c r="I83" s="51" t="s">
        <v>180</v>
      </c>
      <c r="J83" s="27"/>
      <c r="K83" s="38">
        <v>951000</v>
      </c>
      <c r="L83" s="26" t="s">
        <v>26</v>
      </c>
      <c r="M83" s="23" t="s">
        <v>84</v>
      </c>
      <c r="N83">
        <f t="shared" si="2"/>
        <v>-951000</v>
      </c>
    </row>
  </sheetData>
  <autoFilter xmlns:etc="http://www.wps.cn/officeDocument/2017/etCustomData" ref="A5:N83" etc:filterBottomFollowUsedRange="0">
    <extLst/>
  </autoFilter>
  <mergeCells count="3">
    <mergeCell ref="A1:M1"/>
    <mergeCell ref="C2:F2"/>
    <mergeCell ref="H2:J2"/>
  </mergeCells>
  <pageMargins left="0.354166666666667" right="0.118055555555556" top="0.354166666666667" bottom="0.275" header="0.236111111111111" footer="0.118055555555556"/>
  <pageSetup paperSize="9" scale="8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ke</cp:lastModifiedBy>
  <dcterms:created xsi:type="dcterms:W3CDTF">2022-08-22T03:33:00Z</dcterms:created>
  <dcterms:modified xsi:type="dcterms:W3CDTF">2025-12-18T07:48:04Z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8BD1CE0B398B422981F2F7F56E3712EA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